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Pracovní\2020\Rekonstrukce mostu v km 118,646 trati FM - ČT\2021.03.03 - Žádost o R\Soupisy prací otevřené a uzavřené\"/>
    </mc:Choice>
  </mc:AlternateContent>
  <bookViews>
    <workbookView xWindow="240" yWindow="120" windowWidth="14940" windowHeight="9225" activeTab="7"/>
  </bookViews>
  <sheets>
    <sheet name="Rekapitulace" sheetId="1" r:id="rId1"/>
    <sheet name="SO 01" sheetId="2" r:id="rId2"/>
    <sheet name="SO 02" sheetId="3" r:id="rId3"/>
    <sheet name="SO 02.1" sheetId="4" r:id="rId4"/>
    <sheet name="SO 03" sheetId="5" r:id="rId5"/>
    <sheet name="SO 04" sheetId="6" r:id="rId6"/>
    <sheet name="SO 90-90" sheetId="7" r:id="rId7"/>
    <sheet name="SO 98-98" sheetId="8" r:id="rId8"/>
  </sheets>
  <calcPr calcId="162913"/>
  <webPublishing codePage="0"/>
</workbook>
</file>

<file path=xl/calcChain.xml><?xml version="1.0" encoding="utf-8"?>
<calcChain xmlns="http://schemas.openxmlformats.org/spreadsheetml/2006/main">
  <c r="R21" i="8" l="1"/>
  <c r="Q21" i="8"/>
  <c r="I30" i="8"/>
  <c r="O30" i="8" s="1"/>
  <c r="I26" i="8"/>
  <c r="O26" i="8" s="1"/>
  <c r="I22" i="8"/>
  <c r="O17" i="8"/>
  <c r="I17" i="8"/>
  <c r="I13" i="8"/>
  <c r="O13" i="8" s="1"/>
  <c r="I9" i="8"/>
  <c r="O9" i="8" s="1"/>
  <c r="R8" i="8" s="1"/>
  <c r="O8" i="8" s="1"/>
  <c r="O49" i="7"/>
  <c r="I49" i="7"/>
  <c r="I45" i="7"/>
  <c r="O45" i="7" s="1"/>
  <c r="O41" i="7"/>
  <c r="I41" i="7"/>
  <c r="I37" i="7"/>
  <c r="O37" i="7" s="1"/>
  <c r="O33" i="7"/>
  <c r="I33" i="7"/>
  <c r="I29" i="7"/>
  <c r="O29" i="7" s="1"/>
  <c r="O25" i="7"/>
  <c r="I25" i="7"/>
  <c r="I21" i="7"/>
  <c r="O21" i="7" s="1"/>
  <c r="O17" i="7"/>
  <c r="I17" i="7"/>
  <c r="I13" i="7"/>
  <c r="O13" i="7" s="1"/>
  <c r="O9" i="7"/>
  <c r="I9" i="7"/>
  <c r="Q8" i="7"/>
  <c r="I8" i="7" s="1"/>
  <c r="I3" i="7" s="1"/>
  <c r="C15" i="1" s="1"/>
  <c r="O184" i="6"/>
  <c r="I184" i="6"/>
  <c r="I180" i="6"/>
  <c r="O180" i="6" s="1"/>
  <c r="O176" i="6"/>
  <c r="I176" i="6"/>
  <c r="I172" i="6"/>
  <c r="O172" i="6" s="1"/>
  <c r="O168" i="6"/>
  <c r="I168" i="6"/>
  <c r="I164" i="6"/>
  <c r="O164" i="6" s="1"/>
  <c r="O160" i="6"/>
  <c r="I160" i="6"/>
  <c r="I156" i="6"/>
  <c r="O156" i="6" s="1"/>
  <c r="O152" i="6"/>
  <c r="I152" i="6"/>
  <c r="I148" i="6"/>
  <c r="O148" i="6" s="1"/>
  <c r="O144" i="6"/>
  <c r="I144" i="6"/>
  <c r="I140" i="6"/>
  <c r="O140" i="6" s="1"/>
  <c r="O136" i="6"/>
  <c r="I136" i="6"/>
  <c r="I131" i="6"/>
  <c r="O131" i="6" s="1"/>
  <c r="O127" i="6"/>
  <c r="I127" i="6"/>
  <c r="I123" i="6"/>
  <c r="O123" i="6" s="1"/>
  <c r="O119" i="6"/>
  <c r="I119" i="6"/>
  <c r="I115" i="6"/>
  <c r="O115" i="6" s="1"/>
  <c r="O111" i="6"/>
  <c r="I111" i="6"/>
  <c r="I107" i="6"/>
  <c r="O107" i="6" s="1"/>
  <c r="O103" i="6"/>
  <c r="I103" i="6"/>
  <c r="I99" i="6"/>
  <c r="O99" i="6" s="1"/>
  <c r="O95" i="6"/>
  <c r="I95" i="6"/>
  <c r="I91" i="6"/>
  <c r="O91" i="6" s="1"/>
  <c r="O87" i="6"/>
  <c r="I87" i="6"/>
  <c r="I83" i="6"/>
  <c r="O83" i="6" s="1"/>
  <c r="O79" i="6"/>
  <c r="I79" i="6"/>
  <c r="I75" i="6"/>
  <c r="O70" i="6"/>
  <c r="I70" i="6"/>
  <c r="I66" i="6"/>
  <c r="O61" i="6"/>
  <c r="I61" i="6"/>
  <c r="I57" i="6"/>
  <c r="O57" i="6" s="1"/>
  <c r="O53" i="6"/>
  <c r="I53" i="6"/>
  <c r="I49" i="6"/>
  <c r="O49" i="6" s="1"/>
  <c r="O45" i="6"/>
  <c r="I45" i="6"/>
  <c r="I41" i="6"/>
  <c r="O41" i="6" s="1"/>
  <c r="I37" i="6"/>
  <c r="O37" i="6" s="1"/>
  <c r="I33" i="6"/>
  <c r="O33" i="6" s="1"/>
  <c r="I29" i="6"/>
  <c r="O29" i="6" s="1"/>
  <c r="I25" i="6"/>
  <c r="O25" i="6" s="1"/>
  <c r="I21" i="6"/>
  <c r="O21" i="6" s="1"/>
  <c r="I17" i="6"/>
  <c r="O17" i="6" s="1"/>
  <c r="O13" i="6"/>
  <c r="I13" i="6"/>
  <c r="I9" i="6"/>
  <c r="O9" i="6" s="1"/>
  <c r="I60" i="5"/>
  <c r="O60" i="5" s="1"/>
  <c r="R59" i="5" s="1"/>
  <c r="O59" i="5" s="1"/>
  <c r="O55" i="5"/>
  <c r="I55" i="5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2" i="5"/>
  <c r="O22" i="5" s="1"/>
  <c r="I18" i="5"/>
  <c r="O18" i="5" s="1"/>
  <c r="R17" i="5" s="1"/>
  <c r="O17" i="5" s="1"/>
  <c r="I13" i="5"/>
  <c r="O13" i="5" s="1"/>
  <c r="R8" i="5" s="1"/>
  <c r="O8" i="5" s="1"/>
  <c r="I9" i="5"/>
  <c r="O9" i="5" s="1"/>
  <c r="I9" i="4"/>
  <c r="O9" i="4" s="1"/>
  <c r="R8" i="4" s="1"/>
  <c r="O8" i="4" s="1"/>
  <c r="O2" i="4" s="1"/>
  <c r="D12" i="1" s="1"/>
  <c r="Q8" i="4"/>
  <c r="I8" i="4"/>
  <c r="I3" i="4" s="1"/>
  <c r="C12" i="1" s="1"/>
  <c r="I88" i="3"/>
  <c r="O88" i="3" s="1"/>
  <c r="O84" i="3"/>
  <c r="R79" i="3" s="1"/>
  <c r="O79" i="3" s="1"/>
  <c r="I84" i="3"/>
  <c r="I80" i="3"/>
  <c r="O80" i="3" s="1"/>
  <c r="Q79" i="3"/>
  <c r="I79" i="3" s="1"/>
  <c r="I75" i="3"/>
  <c r="O75" i="3" s="1"/>
  <c r="I71" i="3"/>
  <c r="O71" i="3" s="1"/>
  <c r="I67" i="3"/>
  <c r="O67" i="3" s="1"/>
  <c r="I63" i="3"/>
  <c r="O63" i="3" s="1"/>
  <c r="O59" i="3"/>
  <c r="I59" i="3"/>
  <c r="I55" i="3"/>
  <c r="O55" i="3" s="1"/>
  <c r="I51" i="3"/>
  <c r="O51" i="3" s="1"/>
  <c r="I47" i="3"/>
  <c r="O47" i="3" s="1"/>
  <c r="I43" i="3"/>
  <c r="O43" i="3" s="1"/>
  <c r="R42" i="3" s="1"/>
  <c r="O42" i="3" s="1"/>
  <c r="I38" i="3"/>
  <c r="O38" i="3" s="1"/>
  <c r="O34" i="3"/>
  <c r="I34" i="3"/>
  <c r="I30" i="3"/>
  <c r="O30" i="3" s="1"/>
  <c r="I26" i="3"/>
  <c r="O26" i="3" s="1"/>
  <c r="I22" i="3"/>
  <c r="O22" i="3" s="1"/>
  <c r="R21" i="3" s="1"/>
  <c r="O21" i="3" s="1"/>
  <c r="I17" i="3"/>
  <c r="O17" i="3" s="1"/>
  <c r="I13" i="3"/>
  <c r="O13" i="3" s="1"/>
  <c r="O9" i="3"/>
  <c r="I9" i="3"/>
  <c r="Q8" i="3" s="1"/>
  <c r="I8" i="3" s="1"/>
  <c r="I173" i="2"/>
  <c r="O173" i="2" s="1"/>
  <c r="I169" i="2"/>
  <c r="O169" i="2" s="1"/>
  <c r="I165" i="2"/>
  <c r="O165" i="2" s="1"/>
  <c r="I161" i="2"/>
  <c r="O161" i="2" s="1"/>
  <c r="O157" i="2"/>
  <c r="I157" i="2"/>
  <c r="I153" i="2"/>
  <c r="O153" i="2" s="1"/>
  <c r="I149" i="2"/>
  <c r="Q148" i="2" s="1"/>
  <c r="I148" i="2" s="1"/>
  <c r="I144" i="2"/>
  <c r="O144" i="2" s="1"/>
  <c r="R143" i="2" s="1"/>
  <c r="O143" i="2" s="1"/>
  <c r="O139" i="2"/>
  <c r="R138" i="2" s="1"/>
  <c r="O138" i="2" s="1"/>
  <c r="I139" i="2"/>
  <c r="Q138" i="2"/>
  <c r="I138" i="2"/>
  <c r="I134" i="2"/>
  <c r="O134" i="2" s="1"/>
  <c r="I130" i="2"/>
  <c r="O130" i="2" s="1"/>
  <c r="I126" i="2"/>
  <c r="O126" i="2" s="1"/>
  <c r="R125" i="2" s="1"/>
  <c r="O125" i="2" s="1"/>
  <c r="O121" i="2"/>
  <c r="I121" i="2"/>
  <c r="I117" i="2"/>
  <c r="O117" i="2" s="1"/>
  <c r="I113" i="2"/>
  <c r="O113" i="2" s="1"/>
  <c r="I109" i="2"/>
  <c r="O109" i="2" s="1"/>
  <c r="O104" i="2"/>
  <c r="I104" i="2"/>
  <c r="I100" i="2"/>
  <c r="O100" i="2" s="1"/>
  <c r="O96" i="2"/>
  <c r="R91" i="2" s="1"/>
  <c r="O91" i="2" s="1"/>
  <c r="I96" i="2"/>
  <c r="I92" i="2"/>
  <c r="O92" i="2" s="1"/>
  <c r="Q91" i="2"/>
  <c r="I91" i="2" s="1"/>
  <c r="I87" i="2"/>
  <c r="O87" i="2" s="1"/>
  <c r="I83" i="2"/>
  <c r="O83" i="2" s="1"/>
  <c r="I79" i="2"/>
  <c r="O79" i="2" s="1"/>
  <c r="I75" i="2"/>
  <c r="O75" i="2" s="1"/>
  <c r="O71" i="2"/>
  <c r="I71" i="2"/>
  <c r="I67" i="2"/>
  <c r="O67" i="2" s="1"/>
  <c r="O63" i="2"/>
  <c r="I63" i="2"/>
  <c r="I59" i="2"/>
  <c r="O59" i="2" s="1"/>
  <c r="O55" i="2"/>
  <c r="I55" i="2"/>
  <c r="I51" i="2"/>
  <c r="O51" i="2" s="1"/>
  <c r="O47" i="2"/>
  <c r="R46" i="2" s="1"/>
  <c r="O46" i="2" s="1"/>
  <c r="I47" i="2"/>
  <c r="I42" i="2"/>
  <c r="O42" i="2" s="1"/>
  <c r="O38" i="2"/>
  <c r="I38" i="2"/>
  <c r="I34" i="2"/>
  <c r="O34" i="2" s="1"/>
  <c r="O30" i="2"/>
  <c r="I30" i="2"/>
  <c r="I26" i="2"/>
  <c r="Q25" i="2" s="1"/>
  <c r="I25" i="2" s="1"/>
  <c r="O21" i="2"/>
  <c r="I21" i="2"/>
  <c r="I17" i="2"/>
  <c r="O17" i="2" s="1"/>
  <c r="O13" i="2"/>
  <c r="I13" i="2"/>
  <c r="I9" i="2"/>
  <c r="Q8" i="2" s="1"/>
  <c r="I8" i="2" s="1"/>
  <c r="R108" i="2" l="1"/>
  <c r="O108" i="2" s="1"/>
  <c r="R8" i="6"/>
  <c r="O8" i="6" s="1"/>
  <c r="O2" i="6" s="1"/>
  <c r="D14" i="1" s="1"/>
  <c r="E12" i="1"/>
  <c r="R26" i="5"/>
  <c r="O26" i="5" s="1"/>
  <c r="O2" i="5" s="1"/>
  <c r="D13" i="1" s="1"/>
  <c r="Q42" i="3"/>
  <c r="I42" i="3" s="1"/>
  <c r="O149" i="2"/>
  <c r="R148" i="2" s="1"/>
  <c r="O148" i="2" s="1"/>
  <c r="Q17" i="5"/>
  <c r="I17" i="5" s="1"/>
  <c r="O9" i="2"/>
  <c r="R8" i="2" s="1"/>
  <c r="O8" i="2" s="1"/>
  <c r="O26" i="2"/>
  <c r="R25" i="2" s="1"/>
  <c r="O25" i="2" s="1"/>
  <c r="Q125" i="2"/>
  <c r="I125" i="2" s="1"/>
  <c r="Q143" i="2"/>
  <c r="I143" i="2" s="1"/>
  <c r="Q59" i="5"/>
  <c r="I59" i="5" s="1"/>
  <c r="Q74" i="6"/>
  <c r="I74" i="6" s="1"/>
  <c r="O75" i="6"/>
  <c r="R74" i="6" s="1"/>
  <c r="O74" i="6" s="1"/>
  <c r="R8" i="7"/>
  <c r="O8" i="7" s="1"/>
  <c r="O2" i="7" s="1"/>
  <c r="D15" i="1" s="1"/>
  <c r="E15" i="1" s="1"/>
  <c r="I21" i="8"/>
  <c r="O22" i="8"/>
  <c r="O21" i="8" s="1"/>
  <c r="O2" i="8" s="1"/>
  <c r="D16" i="1" s="1"/>
  <c r="R8" i="3"/>
  <c r="O8" i="3" s="1"/>
  <c r="O2" i="3" s="1"/>
  <c r="D11" i="1" s="1"/>
  <c r="Q8" i="6"/>
  <c r="I8" i="6" s="1"/>
  <c r="I3" i="6" s="1"/>
  <c r="C14" i="1" s="1"/>
  <c r="E14" i="1" s="1"/>
  <c r="Q46" i="2"/>
  <c r="I46" i="2" s="1"/>
  <c r="I3" i="2" s="1"/>
  <c r="C10" i="1" s="1"/>
  <c r="Q108" i="2"/>
  <c r="I108" i="2" s="1"/>
  <c r="Q21" i="3"/>
  <c r="I21" i="3" s="1"/>
  <c r="I3" i="3" s="1"/>
  <c r="C11" i="1" s="1"/>
  <c r="E11" i="1" s="1"/>
  <c r="Q65" i="6"/>
  <c r="I65" i="6" s="1"/>
  <c r="O66" i="6"/>
  <c r="R65" i="6" s="1"/>
  <c r="O65" i="6" s="1"/>
  <c r="Q135" i="6"/>
  <c r="I135" i="6" s="1"/>
  <c r="Q8" i="5"/>
  <c r="I8" i="5" s="1"/>
  <c r="Q26" i="5"/>
  <c r="I26" i="5" s="1"/>
  <c r="R135" i="6"/>
  <c r="O135" i="6" s="1"/>
  <c r="Q8" i="8"/>
  <c r="I8" i="8" s="1"/>
  <c r="I3" i="8" s="1"/>
  <c r="C16" i="1" s="1"/>
  <c r="I3" i="5" l="1"/>
  <c r="C13" i="1" s="1"/>
  <c r="E13" i="1" s="1"/>
  <c r="E16" i="1"/>
  <c r="O2" i="2"/>
  <c r="D10" i="1" s="1"/>
  <c r="E10" i="1" s="1"/>
  <c r="C7" i="1" s="1"/>
  <c r="C6" i="1" l="1"/>
</calcChain>
</file>

<file path=xl/sharedStrings.xml><?xml version="1.0" encoding="utf-8"?>
<sst xmlns="http://schemas.openxmlformats.org/spreadsheetml/2006/main" count="2240" uniqueCount="626">
  <si>
    <t>Firma: Firma</t>
  </si>
  <si>
    <t>Rekapitulace ceny</t>
  </si>
  <si>
    <t>Stavba: 2020-049 - Rekonstrukce mostu v km 118,646 trati Frýdek Místek – Český Těšín_G.3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</si>
  <si>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</si>
  <si>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</si>
  <si>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</si>
  <si>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</si>
  <si>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</si>
  <si>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</si>
  <si>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</si>
  <si>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</si>
  <si>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</si>
  <si>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</si>
  <si>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</si>
  <si>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</si>
  <si>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2020-049</t>
  </si>
  <si>
    <t>Rekonstrukce mostu v km 118,646 trati Frýdek Místek – Český Těšín_G.3</t>
  </si>
  <si>
    <t>O</t>
  </si>
  <si>
    <t>Rozpočet:</t>
  </si>
  <si>
    <t>0,00</t>
  </si>
  <si>
    <t>15,00</t>
  </si>
  <si>
    <t>21,00</t>
  </si>
  <si>
    <t>3</t>
  </si>
  <si>
    <t>2</t>
  </si>
  <si>
    <t>SO 01</t>
  </si>
  <si>
    <t>Most v km 118,646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</si>
  <si>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</si>
  <si>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</si>
  <si>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</si>
  <si>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</si>
  <si>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</si>
  <si>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</si>
  <si>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</si>
  <si>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</si>
  <si>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</si>
  <si>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</si>
  <si>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</si>
  <si>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</si>
  <si>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</si>
  <si>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</si>
  <si>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</si>
  <si>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</si>
  <si>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</si>
  <si>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</si>
  <si>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</si>
  <si>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</si>
  <si>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podmínky:</t>
  </si>
  <si>
    <t>P</t>
  </si>
  <si>
    <t>R02920</t>
  </si>
  <si>
    <t/>
  </si>
  <si>
    <t>OSTATNÍ POŽADAVKY - OCHRANA ŽIVOTNÍHO PROSTŘEDÍ - NORNÁ STĚNA</t>
  </si>
  <si>
    <t>KPL</t>
  </si>
  <si>
    <t>PP</t>
  </si>
  <si>
    <t>zřízení, udržovaní a demontáž norné stěny během stavby; dle požadavku správce toku Lesy ČR</t>
  </si>
  <si>
    <t>VV</t>
  </si>
  <si>
    <t>1: Dle technické zprávy, výkresových příloh projektové dokumentace, TKP staveb státních drah a výkazů materiálu projektu a souhrnných částí dokumentace stavby. 
2: 1kpl</t>
  </si>
  <si>
    <t>TS</t>
  </si>
  <si>
    <t>zahrnuje veškeré náklady spojené s objednatelem požadovanými pracemi</t>
  </si>
  <si>
    <t>R02940</t>
  </si>
  <si>
    <t>OSTATNÍ POŽADAVKY - HAVARIJNÍ PLÁN</t>
  </si>
  <si>
    <t>dle požadavku správce toku Lesy ČR</t>
  </si>
  <si>
    <t>OSTATNÍ POŽADAVKY - VYPRACOVÁNÍ DOKUMENTACE</t>
  </si>
  <si>
    <t>vypracování výrobní dokumentace dle projektu</t>
  </si>
  <si>
    <t>R03620</t>
  </si>
  <si>
    <t>DOPRAVNÍ ZAŘÍZENÍ - JEŘÁBY STAVEBNÍ</t>
  </si>
  <si>
    <t>použití jeřábu pro osazení rámových prefabrikátů:   
- železniční jeřáb: doprava jeřábu a pronájem    
nebo:   
- silniční jeřáb: zřízení manipulační plochy pro umístění jeřábu, doprava a pronájem jeřábu, kompletní zrušení manipulační plochy zahrnující všechny související práce</t>
  </si>
  <si>
    <t>zahrnuje objednatelem povolené náklady na dopravní zařízení zhotovitele</t>
  </si>
  <si>
    <t>015</t>
  </si>
  <si>
    <t>Poplatky za skládku:</t>
  </si>
  <si>
    <t>R015111</t>
  </si>
  <si>
    <t>901</t>
  </si>
  <si>
    <t>POPLATKY ZA LIKVIDACI ODPADŮ NEKONTAMINOVANÝCH VČETNĚ DOPRAVY NA SKLÁDKU A VEŠKERÉ MANIPULACE - 17 05 04 VYTĚŽENÉ ZEMINY A HORNINY - I. TŘÍDA TĚŽITELNOSTI</t>
  </si>
  <si>
    <t>T</t>
  </si>
  <si>
    <t>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</si>
  <si>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
2: 482.3616m3*2.1t/m3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</si>
  <si>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</si>
  <si>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R015140</t>
  </si>
  <si>
    <t>903</t>
  </si>
  <si>
    <t>POPLATKY ZA LIKVIDACI ODPADŮ NEKONTAMINOVANÝCH VČETNĚ DOPRAVY NA SKLÁDKU A VEŠKERÉ MANIPULACE- 17 01 01 BETON Z DEMOLIC OBJEKTŮ, ZÁKLADŮ TV</t>
  </si>
  <si>
    <t>1: Dle technické zprávy, výkresových příloh projektové dokumentace, TKP staveb státních drah a výkazů materiálu projektu a souhrnných částí dokumentace stavby. 
2: ((3.3m*5.5m+2.5m*(6.8m+6.1m+4.6m))*0,2m)*2.4t/m3</t>
  </si>
  <si>
    <t>7</t>
  </si>
  <si>
    <t>R015160</t>
  </si>
  <si>
    <t>905</t>
  </si>
  <si>
    <t>POPLATKY ZA LIKVIDACI ODPADŮ NEKONTAMINOVANÝCH VČETNĚ DOPRAVY NA SKLÁDKU A VEŠKERÉ MANIPULACE- 02 01 03 SMÝCENÉ STROMY A KEŘE</t>
  </si>
  <si>
    <t>1: Dle technické zprávy, výkresových příloh projektové dokumentace, TKP staveb státních drah a výkazů materiálu projektu a souhrnných částí dokumentace stavby. 
2: (0.4m^2*3,14/4)*5m*0,6t/m3</t>
  </si>
  <si>
    <t>8</t>
  </si>
  <si>
    <t>R015330</t>
  </si>
  <si>
    <t>909</t>
  </si>
  <si>
    <t>POPLATKY ZA LIKVIDACI ODPADŮ NEKONTAMINOVANÝCH VČETNĚ DOPRAVY NA SKLÁDKU A VEŠKERÉ MANIPULACE- 17 05 04 KAMENNÁ SUŤ</t>
  </si>
  <si>
    <t>1: Dle technické zprávy, výkresových příloh projektové dokumentace, TKP staveb státních drah a výkazů materiálu projektu a souhrnných částí dokumentace stavby. 
2: (154.005-29.712)*2.7t/m3</t>
  </si>
  <si>
    <t>R015570</t>
  </si>
  <si>
    <t>910</t>
  </si>
  <si>
    <t>POPLATKY ZA LIKVIDACI ODPADŮ NEBEZPEČNÝCH VČETNĚ DOPRAVY- 17 03 03* ASFALTOVÉ STAVEBNÍ NÁTĚRY</t>
  </si>
  <si>
    <t>1: Dle technické zprávy, výkresových příloh projektové dokumentace, TKP staveb státních drah a výkazů materiálu projektu a souhrnných částí dokumentace stavby. 
2: 0,168t</t>
  </si>
  <si>
    <t>Zemní práce:</t>
  </si>
  <si>
    <t>11201</t>
  </si>
  <si>
    <t>KÁCENÍ STROMŮ D KMENE DO 0,5M S ODSTRANĚNÍM PAŘEZŮ</t>
  </si>
  <si>
    <t>KUS</t>
  </si>
  <si>
    <t>2020_OTSKP</t>
  </si>
  <si>
    <t>1: Dle technické zprávy, výkresových příloh projektové dokumentace, TKP staveb státních drah a výkazů materiálu projektu a souhrnných částí dokumentace stavby. 
2: 1ks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</si>
  <si>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</si>
  <si>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11526</t>
  </si>
  <si>
    <t>PŘEVEDENÍ VODY POTRUBÍM DN 800 NEBO ŽLABY R.O. DO 2,8M</t>
  </si>
  <si>
    <t>M</t>
  </si>
  <si>
    <t>2x potrubí DN 800</t>
  </si>
  <si>
    <t>1: Dle technické zprávy, výkresových příloh projektové dokumentace, TKP staveb státních drah a výkazů materiálu projektu a souhrnných částí dokumentace stavby. 
2: 2*35,7m</t>
  </si>
  <si>
    <t>Položka převedení vody na povrchu zahrnuje zřízení, udržování a odstranění příslušného zařízení. Převedení vody se uvádí buď průměrem potrubí (DN) nebo délkou rozvinutého obvodu žlabu (r.o.).</t>
  </si>
  <si>
    <t>12</t>
  </si>
  <si>
    <t>12110</t>
  </si>
  <si>
    <t>SEJMUTÍ ORNICE NEBO LESNÍ PŮDY</t>
  </si>
  <si>
    <t>M3</t>
  </si>
  <si>
    <t>ze svahu a z okolí mostu</t>
  </si>
  <si>
    <t>1: Dle technické zprávy, výkresových příloh projektové dokumentace, TKP staveb státních drah a výkazů materiálu projektu a souhrnných částí dokumentace stavby. 
2: ((5m*7m*2ks+5m*4m*2ks)+(4m*3,2m+2,3m*3,5m+3,9m*2,7m+3,8m*5,7m))*0,15m</t>
  </si>
  <si>
    <t>položka zahrnuje sejmutí ornice bez ohledu na tloušťku vrstvy a její vodorovnou dopravunezahrnuje uložení na trvalou skládku</t>
  </si>
  <si>
    <t>13</t>
  </si>
  <si>
    <t>13173</t>
  </si>
  <si>
    <t>HLOUBENÍ JAM ZAPAŽ I NEPAŽ TŘ. I</t>
  </si>
  <si>
    <t>1: Dle technické zprávy, výkresových příloh projektové dokumentace, TKP staveb státních drah a výkazů materiálu projektu a souhrnných částí dokumentace stavby. 
2: (21.4m*(2.1m+4.26m)/2*1.85m)+((3.6m+1.7m)*2.5m*13.78m)+((7.7m+6m)*1.67m*7.6m)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</si>
  <si>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</si>
  <si>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14</t>
  </si>
  <si>
    <t>17481</t>
  </si>
  <si>
    <t>ZÁSYP JAM A RÝH Z NAKUPOVANÝCH MATERIÁLŮ</t>
  </si>
  <si>
    <t>zhutněná štěrkodrť vyměněná za původní měkké zeminy fr. 0-250</t>
  </si>
  <si>
    <t>1: Dle technické zprávy, výkresových příloh projektové dokumentace, TKP staveb státních drah a výkazů materiálu projektu a souhrnných částí dokumentace stavby. 
2: 64.194m2*1,3m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</si>
  <si>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</si>
  <si>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15</t>
  </si>
  <si>
    <t>17750</t>
  </si>
  <si>
    <t>ZEMNÍ HRÁZKY ZE ZEMIN NEPROPUSTNÝCH</t>
  </si>
  <si>
    <t>dočasná hrázka na vtoku pro nevedení vody do potrubí</t>
  </si>
  <si>
    <t>1: Dle technické zprávy, výkresových příloh projektové dokumentace, TKP staveb státních drah a výkazů materiálu projektu a souhrnných částí dokumentace stavby. 
2: 1,24m2*9,3m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</si>
  <si>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</si>
  <si>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16</t>
  </si>
  <si>
    <t>18222</t>
  </si>
  <si>
    <t>ROZPROSTŘENÍ ORNICE VE SVAHU V TL DO 0,15M</t>
  </si>
  <si>
    <t>M2</t>
  </si>
  <si>
    <t>nad propustkem</t>
  </si>
  <si>
    <t>1: Dle technické zprávy, výkresových příloh projektové dokumentace, TKP staveb státních drah a výkazů materiálu projektu a souhrnných částí dokumentace stavby. 
2: (6,6m+7,1)*(5,6m+3,3m)+1,6m*4,6m+1,9m*4,02m</t>
  </si>
  <si>
    <t>položka zahrnuje:nutné přemístění ornice z dočasných skládek vzdálených do 50mrozprostření ornice v předepsané tloušťce ve svahu přes 1:5</t>
  </si>
  <si>
    <t>17</t>
  </si>
  <si>
    <t>18230</t>
  </si>
  <si>
    <t>ROZPROSTŘENÍ ORNICE V ROVINĚ</t>
  </si>
  <si>
    <t>1: Dle technické zprávy, výkresových příloh projektové dokumentace, TKP staveb státních drah a výkazů materiálu projektu a souhrnných částí dokumentace stavby. 
2: 14m*6,5m+(9m+5m)*1m</t>
  </si>
  <si>
    <t>položka zahrnuje:nutné přemístění ornice z dočasných skládek vzdálených do 50mrozprostření ornice v předepsané tloušťce v rovině a ve svahu do 1:5</t>
  </si>
  <si>
    <t>18</t>
  </si>
  <si>
    <t>18242</t>
  </si>
  <si>
    <t>ZALOŽENÍ TRÁVNÍKU HYDROOSEVEM NA ORNICI</t>
  </si>
  <si>
    <t>na rovině</t>
  </si>
  <si>
    <t>Zahrnuje dodání předepsané travní směsi, hydroosev na ornici, zalévání, první pokosení, to vše bez ohledu na sklon terénu</t>
  </si>
  <si>
    <t>19</t>
  </si>
  <si>
    <t>18245</t>
  </si>
  <si>
    <t>ZALOŽENÍ TRÁVNÍKU ZATRAVŇOVACÍ TEXTILIÍ (ROHOŽÍ)</t>
  </si>
  <si>
    <t>rohož s prostorovou strukturou, ve svahu</t>
  </si>
  <si>
    <t>Zahrnuje dodání a položení předepsané zatravňovací textilie bez ohledu na sklon terénu, zalévání, první pokosení</t>
  </si>
  <si>
    <t>20</t>
  </si>
  <si>
    <t>R11514</t>
  </si>
  <si>
    <t>ČERPÁNÍ VODY ZE STAVEBNÍ JÁMY</t>
  </si>
  <si>
    <t>po dobu realizace založení propustku; zahrnuje kompletní dodání těchto prací</t>
  </si>
  <si>
    <t>Položka čerpání vody na povrchu zahrnuje i potrubí, pohotovost záložní čerpací soupravy a zřízení čerpací jímky. Součástí položky je také následná demontáž a likvidace těchto zařízení</t>
  </si>
  <si>
    <t>Základy:</t>
  </si>
  <si>
    <t>21</t>
  </si>
  <si>
    <t>21461G</t>
  </si>
  <si>
    <t>SEPARAČNÍ GEOTEXTILIE DO 800G/M2</t>
  </si>
  <si>
    <t>na rubovou stranu gabionů</t>
  </si>
  <si>
    <t>1: Dle technické zprávy, výkresových příloh projektové dokumentace, TKP staveb státních drah a výkazů materiálu projektu a souhrnných částí dokumentace stavby. 
2: (2m*2m)*4ks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</si>
  <si>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</si>
  <si>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22</t>
  </si>
  <si>
    <t>272325</t>
  </si>
  <si>
    <t>ZÁKLADY ZE ŽELEZOBETONU DO C30/37</t>
  </si>
  <si>
    <t>pod propustkem</t>
  </si>
  <si>
    <t>1: Dle technické zprávy, výkresových příloh projektové dokumentace, TKP staveb státních drah a výkazů materiálu projektu a souhrnných částí dokumentace stavby. 
2: 39,012m2*0,3m+0,5m*0,5m*(2,93m+2,95m)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</si>
  <si>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</si>
  <si>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23</t>
  </si>
  <si>
    <t>272366</t>
  </si>
  <si>
    <t>VÝZTUŽ ZÁKLADŮ Z KARI SÍTÍ</t>
  </si>
  <si>
    <t>pod propustkem, včetně ošetření výztuže v místě dilatační spáry základu propustku dle požadavků MVL 649, přidáno 10% na přesahy</t>
  </si>
  <si>
    <t>1: Dle technické zprávy, výkresových příloh projektové dokumentace, TKP staveb státních drah a výkazů materiálu projektu a souhrnných částí dokumentace stavby. 
2: 2ks*37,325m2*1,1*12,35kg/m2/1000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</si>
  <si>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</si>
  <si>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24</t>
  </si>
  <si>
    <t>28995</t>
  </si>
  <si>
    <t>KOTEVNÍ SÍTĚ PRO GABIONY A ARMOVANÉ ZEMINY</t>
  </si>
  <si>
    <t>výztužné jednoosé tkané geomříže TYP 55/30 s dlouhodobou výpočtovou pevností 30,5 kN/m.</t>
  </si>
  <si>
    <t>1: Dle technické zprávy, výkresových příloh projektové dokumentace, TKP staveb státních drah a výkazů materiálu projektu a souhrnných částí dokumentace stavby. 
2: (3m*2ks*2ks+5m*6ks*2ks)*13,7m</t>
  </si>
  <si>
    <t>Položka zahrnuje:- dodávku předepsané kotevní sítě- úpravu, očištění a ochranu podkladu- přichycení k podkladu, případně zatížení- úpravy spojů a zajištění okrajů- nutné přesahy- mimostaveništní a vnitrostaveništní dopravu</t>
  </si>
  <si>
    <t>Svislé konstrukce (a kompletní):</t>
  </si>
  <si>
    <t>25</t>
  </si>
  <si>
    <t>317125</t>
  </si>
  <si>
    <t>ŘÍMSY Z DÍLCŮ ŽELEZOBETONOVÝCH DO C30/37</t>
  </si>
  <si>
    <t>na koncových prefabrikátech</t>
  </si>
  <si>
    <t>1: Dle technické zprávy, výkresových příloh projektové dokumentace, TKP staveb státních drah a výkazů materiálu projektu a souhrnných částí dokumentace stavby. 
2: (0,28m3+0,1m3+0,08m3)*2ks</t>
  </si>
  <si>
    <t>- dodání  dílce  požadovaného  tvaru  a  vlastností,  jeho  skladování,  doprava  a  osazení  do 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okamžiku,- další práce dané případně specifikací k příslušnému prefabrik. dílci (úprava pohledových ploch, příp. rubových ploch, osazení měřících zařízení, zkoušení a měření dílců a pod.).</t>
  </si>
  <si>
    <t>26</t>
  </si>
  <si>
    <t>317365</t>
  </si>
  <si>
    <t>VÝZTUŽ ŘÍMS Z OCELI 10505, B500B</t>
  </si>
  <si>
    <t>1: Dle technické zprávy, výkresových příloh projektové dokumentace, TKP staveb státních drah a výkazů materiálu projektu a souhrnných částí dokumentace stavby. 
2: 132,02kg/1000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</si>
  <si>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</si>
  <si>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27</t>
  </si>
  <si>
    <t>3272A4</t>
  </si>
  <si>
    <t>ZDI OPĚR, ZÁRUB, NÁBŘEŽ Z GABIONŮ RUČNĚ ROVNANÝCH, DRÁT O2,7MM, POVRCHOVÁ ÚPRAVA Zn + Al</t>
  </si>
  <si>
    <t>vlevo a pravo</t>
  </si>
  <si>
    <t>1: Dle technické zprávy, výkresových příloh projektové dokumentace, TKP staveb státních drah a výkazů materiálu projektu a souhrnných částí dokumentace stavby. 
2: (2m*1,5m*1m+1,5m*0,5m*1m+1m*0,5m*1m)*2ks+(2,5m*1,5m*1m+1,5m*0,5m*1m+1m*0,5m*1m)*2ks</t>
  </si>
  <si>
    <t>- položka zahrnuje dodávku a osazení drátěných košů s výplní lomovým kamenem.- gabionové matrace se vykazují v pol.č.2722**.</t>
  </si>
  <si>
    <t>28</t>
  </si>
  <si>
    <t>348173</t>
  </si>
  <si>
    <t>ZÁBRADLÍ Z DÍLCŮ KOVOVÝCH ŽÁROVĚ ZINK PONOREM S NÁTĚREM</t>
  </si>
  <si>
    <t>KG</t>
  </si>
  <si>
    <t>1: Dle technické zprávy, výkresových příloh projektové dokumentace 8 Výkres zábradlí, TKP staveb státních drah a výkazů materiálu projektu a souhrnných částí dokumentace stavby. 
2: 309,81kg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</si>
  <si>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</si>
  <si>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</si>
  <si>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29</t>
  </si>
  <si>
    <t>45131</t>
  </si>
  <si>
    <t>PODKL A VÝPLŇ VRSTVY Z PROST BET</t>
  </si>
  <si>
    <t>pod odláždění</t>
  </si>
  <si>
    <t>1: Dle technické zprávy, výkresových příloh projektové dokumentace, TKP staveb státních drah a výkazů materiálu projektu a souhrnných částí dokumentace stavby. 
2: ((0,5m*5m*2ks+0,8m*2,7m*2ks+2,24m*1m)+(0,5m*5,2m*2ks+0,8m*2,5m*2ks*2,24m*1m)+(2,68m*3,94m+2,6m*15,82m+2,33m*3,36m))*0,15m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</si>
  <si>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</si>
  <si>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30</t>
  </si>
  <si>
    <t>451314</t>
  </si>
  <si>
    <t>PODKLADNÍ A VÝPLŇOVÉ VRSTVY Z PROSTÉHO BETONU C25/30</t>
  </si>
  <si>
    <t>pod propustkem, pod gabiony a výplň prostoru mezi rámem a ponechaným základem</t>
  </si>
  <si>
    <t>1: Dle technické zprávy, výkresových příloh projektové dokumentace, TKP staveb státních drah a výkazů materiálu projektu a souhrnných částí dokumentace stavby. 
2: (2,01m2*2,93m)+(1,3m*2,3m*0,15m*2ks+1,3m*2,8m*0,15m*2ks)+(0,36m*0,46m*6,2m+0,29m*0,22m*6,2m)</t>
  </si>
  <si>
    <t>31</t>
  </si>
  <si>
    <t>465512</t>
  </si>
  <si>
    <t>DLAŽBY Z LOMOVÉHO KAMENE NA MC</t>
  </si>
  <si>
    <t>odláždění lomovým kamenem do betonového lože okolo koncových rámů a koryto toku na vtoku a výtoku</t>
  </si>
  <si>
    <t>1: Dle technické zprávy, výkresových příloh projektové dokumentace 5.1, TKP staveb státních drah a výkazů materiálu projektu a souhrnných částí dokumentace stavby. 
2: ((0,5m*5m*2ks+0,8m*2,7m*2ks+2,24m*1m)+(0,5m*5,2m*2ks+0,8m*2,5m*2ks*2,24m*1m)+(2,68m*3,94m+2,6m*15,82m+2,33m*3,36m))*0,25m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</si>
  <si>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</si>
  <si>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Komunikace:</t>
  </si>
  <si>
    <t>32</t>
  </si>
  <si>
    <t>R501101</t>
  </si>
  <si>
    <t>ZŘÍZENÍ KONSTRUKČNÍ VRSTVY TĚLESA ŽELEZNIČNÍHO SPODKU ZE ŠTĚRKODRTI NOVÉ</t>
  </si>
  <si>
    <t>ŠD fr. 0/32 mm.   
- v oblastech výskytu armované zeminy vč. ztížení prací vlivem nutnosti ukládání dokumentací navržených výztužných sítí!   
- hutněný zásyp z armované zeminy s vyztužením a obalením líce pomocí geomříží (pozn. geomříže viz samostatná položka).</t>
  </si>
  <si>
    <t>1: Dle technické zprávy, výkresových příloh projektové dokumentace, TKP staveb státních drah a výkazů materiálu projektu a souhrnných částí dokumentace stavby. 
2: ((12,44m2+8,68m2)*12,7m)+(26,01m2*(6,9m+7,9m)/2)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</si>
  <si>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</si>
  <si>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Přidružená stavební výroba:</t>
  </si>
  <si>
    <t>33</t>
  </si>
  <si>
    <t>711111</t>
  </si>
  <si>
    <t>IZOLACE BĚŽNÝCH KONSTRUKCÍ PROTI ZEMNÍ VLHKOSTI ASFALTOVÝMI NÁTĚRY</t>
  </si>
  <si>
    <t>1x Np + 2x Na  
(pozn. Penetrační nátěr je součástí specifikace položky; asfaltové nátěry jsou vykázány ve 2 vrstvách)  
Aplikace:  
-určené betonové plochy ve styku se zeminou</t>
  </si>
  <si>
    <t>1: Dle technické zprávy, výkresových příloh projektové dokumentace, TKP staveb státních drah a výkazů materiálu projektu a souhrnných částí dokumentace stavby. 
2: 2ks*8,73m*12,95m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</si>
  <si>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</si>
  <si>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Ostatní práce:</t>
  </si>
  <si>
    <t>34</t>
  </si>
  <si>
    <t>93118</t>
  </si>
  <si>
    <t>VÝPLŇ DILATAČNÍCH SPAR Z POLYSTYRENU</t>
  </si>
  <si>
    <t>dilatační spára základu propustku dle MVL 649</t>
  </si>
  <si>
    <t>1: Dle technické zprávy, výkresových příloh projektové dokumentace, TKP staveb státních drah a výkazů materiálu projektu a souhrnných částí dokumentace stavby. 
2: 0,02m*0,3m*2,7m</t>
  </si>
  <si>
    <t>položka zahrnuje dodávku a osazení předepsaného materiálu, očištění ploch spáry před úpravou, očištění okolí spáry po úpravě</t>
  </si>
  <si>
    <t>35</t>
  </si>
  <si>
    <t>93135</t>
  </si>
  <si>
    <t>TĚSNĚNÍ DILATAČ SPAR PRYŽ PÁSKOU NEBO KRUH PROFILEM</t>
  </si>
  <si>
    <t>bentonitový bobtnavý pásek 25x20 mm</t>
  </si>
  <si>
    <t>1: Dle technické zprávy, výkresových příloh projektové dokumentace, TKP staveb státních drah a výkazů materiálu projektu a souhrnných částí dokumentace stavby. 
2: 1,58m*2ks+2,02m+2,02m+1,34m*2ks</t>
  </si>
  <si>
    <t>36</t>
  </si>
  <si>
    <t>93138</t>
  </si>
  <si>
    <t>TĚSNĚNÍ DILATAČNÍCH SPAR SILIKONOVÝM TMELEM</t>
  </si>
  <si>
    <t>rub rámů</t>
  </si>
  <si>
    <t>1: Dle technické zprávy, výkresových příloh projektové dokumentace, TKP staveb státních drah a výkazů materiálu projektu a souhrnných částí dokumentace stavby. 
2: 6ks*(0,01m*0,11m*7,8m)</t>
  </si>
  <si>
    <t>položka zahrnuje dodávku a osazení předepsaného materiálu, očištění ploch spáry před úpravou, očištění okolí spáry po úpravěnezahrnuje těsnící profil</t>
  </si>
  <si>
    <t>37</t>
  </si>
  <si>
    <t>96613</t>
  </si>
  <si>
    <t>BOURÁNÍ KONSTRUKCÍ Z KAMENE NA MC</t>
  </si>
  <si>
    <t>klenba, část základu, čela, křídla, odláždění</t>
  </si>
  <si>
    <t>1: Dle technické zprávy, výkresových příloh projektové dokumentace, TKP staveb státních drah a výkazů materiálu projektu a souhrnných částí dokumentace stavby. 
2: ((((1.6m+1.1m)/2*1m*2ks+0.5m*0.95m+0.65m*2.5m)*2ks*5.9m)+(0.5m*1.9m*5.9m)+(1m*4m*1.15m*4ks)+(1m*4.5m*2.7m*4ks)+((3.3m*5.5m+2.5m*(6.8m+6.1m+4.6m))*0,4m))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</si>
  <si>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</si>
  <si>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38</t>
  </si>
  <si>
    <t>97817</t>
  </si>
  <si>
    <t>ODSTRANĚNÍ MOSTNÍ IZOLACE</t>
  </si>
  <si>
    <t>80% původního rozsahu (odhad)</t>
  </si>
  <si>
    <t>1: Dle technické zprávy, výkresových příloh projektové dokumentace, TKP staveb státních drah a výkazů materiálu projektu a souhrnných částí dokumentace stavby. 
2: (7.1m*5.1m+2ks*(4m*6m))*0.8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</si>
  <si>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</si>
  <si>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39</t>
  </si>
  <si>
    <t>R91844</t>
  </si>
  <si>
    <t>PROPUSTY RÁMOVÉ 250/160</t>
  </si>
  <si>
    <t>včetně koncových rámů s osazenou kotevní výztuží pro římsy</t>
  </si>
  <si>
    <t>1: Dle technické zprávy, výkresových příloh projektové dokumentace, TKP staveb státních drah a výkazů materiálu projektu a souhrnných částí dokumentace stavby. 
2: 13,85m</t>
  </si>
  <si>
    <t>Položka zahrnuje:- dodání a položení prefabrikovaných rámů z dokumentací předepsaných rozměrů- případné úpravy rámůNezahrnuje podkladní vrstvy, vyrovnávací a spádový beton uvnitř rámů a na jejich povrchu, izolaci.</t>
  </si>
  <si>
    <t>40</t>
  </si>
  <si>
    <t>R93631</t>
  </si>
  <si>
    <t>DROBNÉ DOPLŇK KONSTR BETON MONOLIT</t>
  </si>
  <si>
    <t>Vlys do betonu, vyznačení letopočtu výstavby na římsách krajních prefabrikátů</t>
  </si>
  <si>
    <t>1: Dle technické zprávy, výkresových příloh projektové dokumentace, TKP staveb státních drah a výkazů materiálu projektu a souhrnných částí dokumentace stavby. 
2: 2ks</t>
  </si>
  <si>
    <t>SO 02</t>
  </si>
  <si>
    <t>Železniční svršek</t>
  </si>
  <si>
    <t>Dokumentace zajištění PPK</t>
  </si>
  <si>
    <t>R029611</t>
  </si>
  <si>
    <t>OSTATNÍ POŽADAVKY - ODBORNÝ DOZOR</t>
  </si>
  <si>
    <t>HOD</t>
  </si>
  <si>
    <t>Práce související se zřízením BK</t>
  </si>
  <si>
    <t>1: Dle technické zprávy, výkresových příloh projektové dokumentace, TKP staveb státních drah a výkazů materiálu projektu a souhrnných částí dokumentace stavby. 
2: 20hod</t>
  </si>
  <si>
    <t>zahrnuje veškeré náklady spojené s objednatelem požadovaným dozorem</t>
  </si>
  <si>
    <t>R029711</t>
  </si>
  <si>
    <t>OSTAT POŽADAVKY - GEOT MONIT NA POVRCHU - MĚŘ (GEODET) BODY</t>
  </si>
  <si>
    <t>Zajišťovací značky</t>
  </si>
  <si>
    <t>1: Dle technické zprávy, výkresových příloh projektové dokumentace, TKP staveb státních drah a výkazů materiálu projektu a souhrnných částí dokumentace stavby. 
2: 3ks</t>
  </si>
  <si>
    <t>R015150</t>
  </si>
  <si>
    <t>904</t>
  </si>
  <si>
    <t>POPLATKY ZA LIKVIDACI ODPADŮ NEKONTAMINOVANÝCH VČETNĚ DOPRAVY NA SKLÁDKU A VEŠKERÉ MANIPULACE- 17 05 08 ŠTĚRK Z KOLEJIŠTĚ (ODPAD PO RECYKLACI)</t>
  </si>
  <si>
    <t>Položku NENACEŇOVAT v rámci výběrového řízení na zhotovení stavby, viz SO 90-90, 100% Odpad</t>
  </si>
  <si>
    <t>1: Dle technické zprávy, výkresových příloh projektové dokumentace, TKP staveb státních drah a výkazů materiálu projektu a souhrnných částí dokumentace stavby. 
2: 2,5m2*29m*2,1t/m3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</si>
  <si>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materiálem    
3. Způsob měření:    
Tunou se rozumí hmotnost odpadu vytříděného v souladu se zákonem č. 185/2001 Sb., o nakládání s odpady, v platném znění.</t>
  </si>
  <si>
    <t>R015210</t>
  </si>
  <si>
    <t>906</t>
  </si>
  <si>
    <t>POPLATKY ZA LIKVIDACI ODPADŮ NEKONTAMINOVANÝCH VČETNĚ DOPRAVY NA SKLÁDKU A VEŠKERÉ MANIPULACE - 17 01 01 ŽELEZNIČNÍ PRAŽCE BETONOVÉ</t>
  </si>
  <si>
    <t>Položku NENACEŇOVAT v rámci výběrového řízení na zhotovení stavby, viz SO 90-90, Betonové pražce</t>
  </si>
  <si>
    <t>1: Dle technické zprávy, výkresových příloh projektové dokumentace, TKP staveb státních drah a výkazů materiálu projektu a souhrnných částí dokumentace stavby. 
2: 50ks*0,27t</t>
  </si>
  <si>
    <t>R015250</t>
  </si>
  <si>
    <t>907</t>
  </si>
  <si>
    <t>POPLATKY ZA LIKVIDACI ODPADŮ NEKONTAMINOVANÝCH VČETNĚ DOPRAVY NA SKLÁDKU A VEŠKERÉ MANIPULACE- 17 02 03 POLYETYLÉNOVÉ PODLOŽKY (ŽEL. SVRŠEK)</t>
  </si>
  <si>
    <t>1: Dle technické zprávy, výkresových příloh projektové dokumentace, TKP staveb státních drah a výkazů materiálu projektu a souhrnných částí dokumentace stavby. 
2: 50ks*2*0,09kg/1000</t>
  </si>
  <si>
    <t>R015260</t>
  </si>
  <si>
    <t>POPLATKY ZA LIKVIDACŮ ODPADŮ NEKONTAMINOVANÝCH VČETNĚ DOPRAVY NA SKLÁDKU A VEŠKERÉ MANIPULACE - 17 04 05 ŽELEZNÝ ŠROT</t>
  </si>
  <si>
    <t>Kolejnice, podkladnice, drobné kolejivo</t>
  </si>
  <si>
    <t>1: Dle technické zprávy, výkresových příloh projektové dokumentace, TKP staveb státních drah a výkazů materiálu projektu a souhrnných částí dokumentace stavby. 
2: (29m*2*0,065t)+(50ks*0,03t)</t>
  </si>
  <si>
    <t>908</t>
  </si>
  <si>
    <t>POPLATKY ZA LIKVIDACI ODPADŮ NEKONTAMINOVANÝCH VČETNĚ DOPRAVY NA SKLÁDKU A VEŠKERÉ MANIPULACE - 07 02 99 PRYŽOVÉ PODLOŽKY (ŽEL. SVRŠEK)</t>
  </si>
  <si>
    <t>1: Dle technické zprávy, výkresových příloh projektové dokumentace, TKP staveb státních drah a výkazů materiálu projektu a souhrnných částí dokumentace stavby. 
2: 50ks*2*0,193kg/1000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</si>
  <si>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</si>
  <si>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</si>
  <si>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
2: 2,6m2*29m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</si>
  <si>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</si>
  <si>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</si>
  <si>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</si>
  <si>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 
2: (0,5m2*70m)+(0,5m2*100m)</t>
  </si>
  <si>
    <t>523352</t>
  </si>
  <si>
    <t>KOLEJ 60 E2, ROZD. "U", BEZSTYKOVÁ, PR. BET. BEZPODKLADNICOVÝ, UP. PRUŽNÉ</t>
  </si>
  <si>
    <t>1: Dle technické zprávy, výkresových příloh projektové dokumentace, TKP staveb státních drah a výkazů materiálu projektu a souhrnných částí dokumentace stavby. 
2: 29m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</si>
  <si>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3.Způsob měření:  
Měří se délka koleje ve smyslu ČSN 73 6360, tj. v ose koleje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</si>
  <si>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</si>
  <si>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</si>
  <si>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
2: 70m+2*50m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</si>
  <si>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</si>
  <si>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545111</t>
  </si>
  <si>
    <t>SVAR KOLEJNIC (STEJNÉHO TVARU) 60 E2, R 65 JEDNOTLIVĚ</t>
  </si>
  <si>
    <t>1: Dle technické zprávy, výkresových příloh projektové dokumentace, TKP staveb státních drah a výkazů materiálu projektu a souhrnných částí dokumentace stavby. 
2: 20 ks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</si>
  <si>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</si>
  <si>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549311</t>
  </si>
  <si>
    <t>ZRUŠENÍ A ZNOVUZŘÍZENÍ BEZSTYKOVÉ KOLEJE NA NEDEMONTOVANÝCH ÚSECÍCH V KOLEJI</t>
  </si>
  <si>
    <t>1: Dle technické zprávy, výkresových příloh projektové dokumentace, TKP staveb státních drah a výkazů materiálu projektu a souhrnných částí dokumentace stavby. 
2: 70m+2*75m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</si>
  <si>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</si>
  <si>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R543231</t>
  </si>
  <si>
    <t>VÝMĚNA JEDNOTLIVÉHO PRAŽCE BETONOVÉHO PODKLADNICOVÉHO, UPEVNĚNÍ TUHÉ, VČETNĚ POPLATKŮ ZA LIKVIDACI A VŠECHNY DRUHY DOPRAVY</t>
  </si>
  <si>
    <t>1: Dle technické zprávy, výkresových příloh projektové dokumentace, TKP staveb státních drah a výkazů materiálu projektu a souhrnných částí dokumentace stavby. 
2: 15ks</t>
  </si>
  <si>
    <t>1. Položka obsahuje: – dodávku a uložení vyměňovaného materiálu, ať nového, regenerovaného nebo vyzískaného pražce vystrojeného – doplnění podložek, spojkových šroubů, svěrkových šroubů, matic a dvojitých pružných kroužků apod. – naložení a odvoz demontovaného materiálu do skladu nebo na likvidaci – příplatky za ztížené podmínky při práci v koleji, např. překážky po stranách koleje, práci v tunelu ap.    
Obsahuje poplatky za likvidaci odpadů a veškerou dopravu.    
Způsob měření:Udává se počet kusů kompletní konstrukce nebo práce.</t>
  </si>
  <si>
    <t>R543490</t>
  </si>
  <si>
    <t>VÝMĚNA OSTATNÍHO DROBNÉHO KOLEJIVA A PODKLADNIC, VČETNĚ POPLATKŮ ZA LIKVIDACI A VŠECH DRUHŮ DOPRAVY</t>
  </si>
  <si>
    <t>PÁR</t>
  </si>
  <si>
    <t>1: Dle technické zprávy, výkresových příloh projektové dokumentace, TKP staveb státních drah a výkazů materiálu projektu a souhrnných částí dokumentace stavby. 
2: 20ks</t>
  </si>
  <si>
    <t>1. Položka obsahuje: – dodávku a uložení vyměňovaného materiálu, ať nového, regenerovaného nebo vyzískaného – případné doplnění ostatního drobného kolejiva – naložení a odvoz demontovaného materiálu do skladu nebo na likvidaci – příplatky za ztížené podmínky při práci v koleji, např. překážky po stranách koleje, práci v tunelu ap.    
Obsahuje poplatky za likvidaci odpadů a veškerou dopravu.    
Způsob měření:Udává se vždy pár, tj. po dvou kusech úložných ploch kolejnice na každém pražci.</t>
  </si>
  <si>
    <t>R549510</t>
  </si>
  <si>
    <t>ŘEZÁNÍ KOLEJNIC BEZ OHLEDU NA TVAR</t>
  </si>
  <si>
    <t>V úseku zrušení a znovuzřizení BK</t>
  </si>
  <si>
    <t>1: Dle technické zprávy, výkresových příloh projektové dokumentace, TKP staveb státních drah a výkazů materiálu projektu a souhrnných částí dokumentace stavby. 
2: 14ks</t>
  </si>
  <si>
    <t>1. Položka obsahuje:      
 – veškeré práce a materiály spojené s řezáním kolejnic      
 – příplatky za ztížené podmínky při práci v koleji, např. překážky po stranách koleje,    
práci v tunelu apod.      
2. Položka neobsahuje:      
 X      
3. Způsob měření:      
Udává se počet kusů kompletní konstrukce nebo práce.</t>
  </si>
  <si>
    <t>923941</t>
  </si>
  <si>
    <t>ZAJIŠŤOVACÍ ZNAČKA KONZOLOVÁ (K) VČETNĚ OCELOVÉHO SLOUPKU</t>
  </si>
  <si>
    <t>1. Položka obsahuje:  
– geodetické zaměření a kontrolu připravenosti pro osazení značky  
– dodávku konzolové zajišťovací značky a slopku v požadovaném provedení  
– vykopání jamky, osazení a zabetonování sloupku a upevnění podpůrné konstrukce na  
sloupek  
– nalepení nebo uchycení zajišťovací značky a další související práce  
– všechny potřebné pomůcky, stroje, nářadí a pomocný materiál  
– kontrolní měření  
– vyhotovení příslušné dokumentace  
2. Položka neobsahuje:  
X  
3. Způsob měření:  
Udává se počet kusů kompletní konstrukce nebo práce.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</si>
  <si>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</si>
  <si>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</si>
  <si>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
2: 2,5m2*29m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</si>
  <si>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</si>
  <si>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</si>
  <si>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</si>
  <si>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</si>
  <si>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SO 02.1</t>
  </si>
  <si>
    <t>Železniční svršek -  následná úprava směrového a výškového uspořádání koleje</t>
  </si>
  <si>
    <t>542312R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</si>
  <si>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</si>
  <si>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
2: 29m+67m+2*50m</t>
  </si>
  <si>
    <t>Položka obsahuje:    
- geodetické měření koleje pro následnou směrovou a výškovou úpravu koleje do předepsané polohy    
- případné doplnění kolejovho lože    
- následnou směrovou a výškovou úpravu koleje do předepsané polohy    
- kontrolní geodetické měření koleje a posouzení odchylek od předepsané polohy vzhledem k příslušným technickým normám    
- obsahuje veškeré související práce v souvislosti se směrovou a výškovou úpravou koleje - demontáž a zpětná montáž informačních bodů AVV, zabezpečovacího zařízení, ukolejnění, ZOV, přejezdů, regulace trakčního vedení včetně rychlé pantografiky    
Způsob měření:- Měří se délka koleje ve smyslu ČSN 73 6360, tj. v ose koleje.</t>
  </si>
  <si>
    <t>SO 03</t>
  </si>
  <si>
    <t>Železniční spodek</t>
  </si>
  <si>
    <t>R027121</t>
  </si>
  <si>
    <t>PROVIZORNÍ PŘÍSTUPOVÉ CESTY - ZŘÍZENÍ</t>
  </si>
  <si>
    <t>1: Dle technické zprávy, výkresových příloh projektové dokumentace, TKP staveb státních drah a výkazů materiálu projektu a souhrnných částí dokumentace stavby. 
2: 1</t>
  </si>
  <si>
    <t>Zahrnuje veškeré náklady spojené s objednatelem požadovanými zařízeními.   
Popis provizorní příjezdové cesty viz ZOV.    
Položka zahruneje všechny náklady na materiál, stroje a práci pro zřízení provizorní příjezdové cesty ze silničních panelů.</t>
  </si>
  <si>
    <t>R027123</t>
  </si>
  <si>
    <t>PROVIZORNÍ PŘÍSTUPOVÉ CESTY - ZRUŠENÍ</t>
  </si>
  <si>
    <t>Silniční panely nejsou brány jako odpad. Uvažuje se s jejich uskladněním.</t>
  </si>
  <si>
    <t>Zahrnuje veškeré náklady spojené s objednatelem požadovanými zařízeními.   
Položka zahrnuje veškeré náklady vynaložené na odstranění příjezdové cesty a uvedení pozemků do původního stavu, včetně poplatků za likvidaci odpadů, dopravu atd.</t>
  </si>
  <si>
    <t>1: Dle technické zprávy, výkresových příloh projektové dokumentace, TKP staveb státních drah a výkazů materiálu projektu a souhrnných částí dokumentace stavby. 
2: ((14m*2,5m2)+(14m*2,4m2)+(11m*1,15m2)+(11m*3,1m2)+(18,8m*0,8m2))*2,1t/m3</t>
  </si>
  <si>
    <t>Položku NENACEŇOVAT v rámci výběrového řízení na zhotovení stavby, viz SO 90-90, 100m2=1m3 štěpky = 0,7 t</t>
  </si>
  <si>
    <t>1: Dle technické zprávy, výkresových příloh projektové dokumentace, TKP staveb státních drah a výkazů materiálu projektu a souhrnných částí dokumentace stavby. 
2: 192m2/100*0,7</t>
  </si>
  <si>
    <t>11120</t>
  </si>
  <si>
    <t>ODSTRANĚNÍ KŘOVIN</t>
  </si>
  <si>
    <t>1: Dle technické zprávy, výkresových příloh projektové dokumentace, TKP staveb státních drah a výkazů materiálu projektu a souhrnných částí dokumentace stavby. 
2: 4*48m2</t>
  </si>
  <si>
    <t>odstranění křovin a stromů do průměru 100 mmdoprava dřevin bez ohledu na vzdálenostspálení na hromadách nebo štěpkování</t>
  </si>
  <si>
    <t>12373</t>
  </si>
  <si>
    <t>ODKOP PRO SPOD STAVBU SILNIC A ŽELEZNIC TŘ. I</t>
  </si>
  <si>
    <t>Svahové stupně + stávající těleso pro zřízení nové kční vrstvy</t>
  </si>
  <si>
    <t>1: Dle technické zprávy, výkresových příloh projektové dokumentace, TKP staveb státních drah a výkazů materiálu projektu a souhrnných částí dokumentace stavby. 
2: (14m*2,5m2)+(14m*2,4m2)+(11m*1,15m2)+(11m*3,1m2)+(18,8m*0,8m2)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</si>
  <si>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</si>
  <si>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18110</t>
  </si>
  <si>
    <t>ÚPRAVA PLÁNĚ SE ZHUTNĚNÍM V HORNINĚ TŘ. I</t>
  </si>
  <si>
    <t>Svahové stupně + zemní pláň</t>
  </si>
  <si>
    <t>1: Dle technické zprávy, výkresových příloh projektové dokumentace, TKP staveb státních drah a výkazů materiálu projektu a souhrnných částí dokumentace stavby. 
2: 14m*29m</t>
  </si>
  <si>
    <t>položka zahrnuje úpravu pláně včetně vyrovnání výškových rozdílů. Míru zhutnění určuje projekt.</t>
  </si>
  <si>
    <t>18241</t>
  </si>
  <si>
    <t>ZALOŽENÍ TRÁVNÍKU RUČNÍM VÝSEVEM</t>
  </si>
  <si>
    <t>1: Dle technické zprávy, výkresových příloh projektové dokumentace, TKP staveb státních drah a výkazů materiálu projektu a souhrnných částí dokumentace stavby. 
2: 2*110m2</t>
  </si>
  <si>
    <t>Zahrnuje dodání předepsané travní směsi, její výsev na ornici, zalévání, první pokosení, to vše bez ohledu na sklon terénu</t>
  </si>
  <si>
    <t>18600</t>
  </si>
  <si>
    <t>ZALÉVÁNÍ VODOU</t>
  </si>
  <si>
    <t>220m2 trávníku * 4l/m2 * 3x   
3 zalití trávníku</t>
  </si>
  <si>
    <t>1: Dle technické zprávy, výkresových příloh projektové dokumentace, TKP staveb státních drah a výkazů materiálu projektu a souhrnných částí dokumentace stavby. 
2: 220m2*4*3/1000</t>
  </si>
  <si>
    <t>položka zahrnuje veškerý materiál, výrobky a polotovary, včetně mimostaveništní a vnitrostaveništní dopravy (rovněž přesuny), včetně naložení a složení, případně s uložením</t>
  </si>
  <si>
    <t>R171101</t>
  </si>
  <si>
    <t>ULOŽENÍ SYPANINY DO NÁSYPŮ SE ZHUTNĚNÍM DO 95% PS</t>
  </si>
  <si>
    <t>1: Dle technické zprávy, výkresových příloh projektové dokumentace, TKP staveb státních drah a výkazů materiálu projektu a souhrnných částí dokumentace stavby. 
2: (14m*2,5m2)+(14m*2,4m2)+(11m*1,15m2)+(11m*3,1m2)</t>
  </si>
  <si>
    <t>R18220</t>
  </si>
  <si>
    <t>NÁKUP ZEMINY VHODNÉ K OSETÍ - VČ. NALOŽENÍ A DOPRAVY</t>
  </si>
  <si>
    <t>1: Dle technické zprávy, výkresových příloh projektové dokumentace, TKP staveb státních drah a výkazů materiálu projektu a souhrnných částí dokumentace stavby. 
2: (0,9m2*14m)+(0,8m2*14m)+(0,4m2*11m)+(1,1m2*11m)</t>
  </si>
  <si>
    <t>položka zahrnuje:   
nákup zeminy vhodné k osetí   
naložení na dopravní prostředek a dopravu</t>
  </si>
  <si>
    <t>R18222</t>
  </si>
  <si>
    <t>ROZPROSTŘENÍ ZEMINY VHODNÉ K OSETÍ VE SVAHU TL DO 0,15M</t>
  </si>
  <si>
    <t>položka zahrnuje:nutné přemístění zeminy vhodné k osetí z dočasných skládek vzdálených do 50mrozprostření zeminy v předepsané tloušťce ve svahu přes 1:1,5</t>
  </si>
  <si>
    <t>501101</t>
  </si>
  <si>
    <t>1: Dle technické zprávy, výkresových příloh projektové dokumentace, TKP staveb státních drah a výkazů materiálu projektu a souhrnných částí dokumentace stavby. 
2: 18,8m*1,1m2</t>
  </si>
  <si>
    <t>SO 04</t>
  </si>
  <si>
    <t>Přeložky a ochrany drážních kabelů</t>
  </si>
  <si>
    <t>Zemní práce</t>
  </si>
  <si>
    <t>131838</t>
  </si>
  <si>
    <t>HLOUBENÍ JAM ZAPAŽ I NEPAŽ TŘ. II, ODVOZ DO 20KM</t>
  </si>
  <si>
    <t>1,0 m x 2,0 m x hl.1,0m m = 2,0 m3 x 2 ks = 4,0 m3</t>
  </si>
  <si>
    <t>Viz technická zpráva a výkresová dokumentace - jámy pro kabelové komory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</si>
  <si>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</si>
  <si>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132838</t>
  </si>
  <si>
    <t>HLOUBENÍ RÝH ŠÍŘ DO 2M PAŽ I NEPAŽ TŘ. III, ODVOZ DO 20KM</t>
  </si>
  <si>
    <t>délka trasy 30 m x šířka 0,5 m x hloubka 0,8 m = 12 m3</t>
  </si>
  <si>
    <t>Viz technická zpráva a výkresová dokumentace</t>
  </si>
  <si>
    <t>14173</t>
  </si>
  <si>
    <t>PROTLAČOVÁNÍ POTRUBÍ Z PLAST HMOT DN DO 200MM</t>
  </si>
  <si>
    <t>změřeno digitálně = 29 m</t>
  </si>
  <si>
    <t>položka zahrnuje dodávku protlačovaného potrubí a veškeré pomocné práce (startovací zařízení, startovací a cílová jáma, opěrné a vodící bloky a pod.)</t>
  </si>
  <si>
    <t>17110</t>
  </si>
  <si>
    <t>ULOŽENÍ SYPANINY DO NÁSYPŮ SE ZHUTNĚNÍM</t>
  </si>
  <si>
    <t>pro 4 zemní kabelové boxy  - 4ks x 1m3 = 4m3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</si>
  <si>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</si>
  <si>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</si>
  <si>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</si>
  <si>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délka trasy 30 m x šířka 0,5 m x hloubka 0,8 m = 12,000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</si>
  <si>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</si>
  <si>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</si>
  <si>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</si>
  <si>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pro 4 zemní kabelové boxy - 4ks x 1m3 = 4m3</t>
  </si>
  <si>
    <t>Viz. technická zpráva a výkresová dokumentace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</si>
  <si>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</si>
  <si>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18090</t>
  </si>
  <si>
    <t>VŠEOBECNÉ ÚPRAVY OSTATNÍCH PLOCH</t>
  </si>
  <si>
    <t>délka trasy 30 m x 2 m  = 60 m2</t>
  </si>
  <si>
    <t>Všeobecné úpravy musí zahrnovat úpravu území po uskutečnění stavby, tak jak je požadováno v zadávací dokumentaci s výjimkou těch prací, pro které jsou uvedeny samostatné položky.</t>
  </si>
  <si>
    <t>701005</t>
  </si>
  <si>
    <t>VYHLEDÁVACÍ MARKER ZEMNÍ S MOŽNOSTÍ ZÁPISU</t>
  </si>
  <si>
    <t>pro 2 kabelové spojky = 2ks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</si>
  <si>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</si>
  <si>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702112</t>
  </si>
  <si>
    <t>KABELOVÝ ŽLAB ZEMNÍ VČETNĚ KRYTU SVĚTLÉ ŠÍŘKY PŘES 120 DO 250 MM</t>
  </si>
  <si>
    <t>30mx2=60m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</si>
  <si>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</si>
  <si>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</t>
  </si>
  <si>
    <t>ZAKRYTÍ KABELŮ VÝSTRAŽNOU FÓLIÍ ŠÍŘKY PŘES 20 DO 40 CM</t>
  </si>
  <si>
    <t>délka trasy 30 m + 10% = 33,000 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</si>
  <si>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</si>
  <si>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</si>
  <si>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</si>
  <si>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</si>
  <si>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709210</t>
  </si>
  <si>
    <t>KŘIŽOVATKA KABELOVÝCH VEDENÍ SE STÁVAJÍCÍ INŽENÝRSKOU SÍTÍ (KABELEM, POTRUBÍM APOD.)</t>
  </si>
  <si>
    <t>digitálně odečteno ze situace - 4 ks</t>
  </si>
  <si>
    <t>Viz výkresová dokumentace</t>
  </si>
  <si>
    <t>R029111</t>
  </si>
  <si>
    <t>OSTATNÍ POŽADAVKY - GEODETICKÉ ZAMĚŘENÍ - DÉLKOVÉ</t>
  </si>
  <si>
    <t>HM</t>
  </si>
  <si>
    <t>Geodetické zaměření trasy, digitálně odměřená délka 60 m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</si>
  <si>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</si>
  <si>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R02945</t>
  </si>
  <si>
    <t>OSTATNÍ POŽADAVKY - GEOMETRICKÝ PLÁN</t>
  </si>
  <si>
    <t>POPLATKY ZA LIKVIDACI ODPADŮ</t>
  </si>
  <si>
    <t>R015112</t>
  </si>
  <si>
    <t>902</t>
  </si>
  <si>
    <t>POPLATKY ZA LIKVIDACI ODPADŮ NEKONTAMINOVANÝCH VČETNĚ DOPRAVY NA SKLÁDKU A VEŠKERÉ MANIPULACE- 17 05 04 VYTĚŽENÉ ZEMINY A HORNINY - II. TŘÍDA TĚŽITELNOSTI</t>
  </si>
  <si>
    <t>2,5m3 x 1,9t/m3= 4,75t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</si>
  <si>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</si>
  <si>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R015621</t>
  </si>
  <si>
    <t>911</t>
  </si>
  <si>
    <t>POPLATKY ZA LIKVIDACI ODPADŮ NEBEZPEČNÝCH VČETNĚ DOPRAVY NA SKLÁDKU A VEŠKERÉ MANIPULACE- KABELY S PLASTOVOU IZOLACÍ</t>
  </si>
  <si>
    <t>55m x 059kg/m=32,45kg 
35mx0,2kg/m = 7kg 
35mx0,45kg/m=15,75kg 
35mx0,88kg/m= 30,8kg 
Celkem = 86kg = 0,086t</t>
  </si>
  <si>
    <t>75A</t>
  </si>
  <si>
    <t>Zabezpečovací kabely</t>
  </si>
  <si>
    <t>pro 6 kabelových spojek = 6ks</t>
  </si>
  <si>
    <t>75A131</t>
  </si>
  <si>
    <t>KABEL METALICKÝ DVOUPLÁŠŤOVÝ DO 12 PÁRŮ - DODÁVKA</t>
  </si>
  <si>
    <t>KMPÁR</t>
  </si>
  <si>
    <t>Kabel TCEKPFLEY 3P1,0mm  délka 60m = 3x0,060= 0,18kmpárů  
Kabel TCEKPFLEY  12P1,0, délka 60m = 12 x0,060km = 0,72kmpárů  
Celkem=   0,18 + 0,72 = 0,9kmpárů</t>
  </si>
  <si>
    <t>1. Položka obsahuje:  
 – dodání kabelů podle typu od výrobců včetně mimostaveništní dopravy  
2. Položka neobsahuje:  
 X  
3. Způsob měření:  
Měří se n-násobky páru vodičů na kilometr.</t>
  </si>
  <si>
    <t>75A141</t>
  </si>
  <si>
    <t>KABEL METALICKÝ DVOUPLÁŠŤOVÝ PŘES 12 PÁRŮ - DODÁVKA</t>
  </si>
  <si>
    <t>Kabel TCEKPFLEY 24P1,0mm  délka 35m = 24x0,035= 0,84kmpárů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</si>
  <si>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</si>
  <si>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</si>
  <si>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</si>
  <si>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75A218</t>
  </si>
  <si>
    <t>ZATAŽENÍ A SPOJKOVÁNÍ KABELŮ DO 12 PÁRŮ - DEMONTÁŽ</t>
  </si>
  <si>
    <t>Kabel TCEKPFLEY 3P1,0mm  délka 35m = 3x0,035= 0,105kmpárů  
Kabel TCEKPFLEY  12P1,0, délka 60m = 12 x0,035km = 0,42kmpárů  
Celkem=   0,105 + 0,42 = 0,525kmpárů</t>
  </si>
  <si>
    <t>1. Položka obsahuje:  
 – demontáž kabelu, plastové spojky v počtu 3 kusy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</si>
  <si>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75A227</t>
  </si>
  <si>
    <t>ZATAŽENÍ A SPOJKOVÁNÍ KABELŮ PŘES 12 PÁRŮ - MONTÁŽ</t>
  </si>
  <si>
    <t>75A228</t>
  </si>
  <si>
    <t>ZATAŽENÍ A SPOJKOVÁNÍ KABELŮ PŘES 12 PÁRŮ - DEMONTÁŽ</t>
  </si>
  <si>
    <t>75A321</t>
  </si>
  <si>
    <t>SPOJKA ROVNÁ PRO PLASTOVÉ KABELY S JÁDRY O PRŮMĚRU 1 MM DO 12 PÁRŮ</t>
  </si>
  <si>
    <t>2ks pro 3pár + 2ks pro 12pár, celkem 4ks</t>
  </si>
  <si>
    <t>1. Položka obsahuje:  
 – dodávku spojky  
 – úplná montáž plastové spojky, příprava spojovacího přípravku, spojení žil kabelu, kontrola správnosti spojení žil, vysušení, zajištění přívodu el.energie,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</si>
  <si>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75A322</t>
  </si>
  <si>
    <t>SPOJKA ROVNÁ PRO PLASTOVÉ KABELY S JÁDRY O PRŮMĚRU 1 MM2 PŘES 12 PÁRŮ</t>
  </si>
  <si>
    <t>2ks pro 24pár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</si>
  <si>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</si>
  <si>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75A420</t>
  </si>
  <si>
    <t>OZNAČENÍ KABELŮ ZNAČKOVACÍ KABELOVOU OBJÍMKOU</t>
  </si>
  <si>
    <t>3 kabely x 2 objímky = 6ks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</si>
  <si>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</si>
  <si>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75E118</t>
  </si>
  <si>
    <t>DOZOR PRACOVNÍKŮ PROVOZOVATELE PŘI PRÁCI NA ŽIVÉM ZAŘÍZENÍ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</si>
  <si>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</si>
  <si>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75E127</t>
  </si>
  <si>
    <t>CELKOVÁ PROHLÍDKA ZAŘÍZENÍ A VYHOTOVENÍ REVIZNÍ ZPRÁVY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</si>
  <si>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</si>
  <si>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</si>
  <si>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</si>
  <si>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75E157</t>
  </si>
  <si>
    <t>PŘEZKOUŠENÍ A REGULACE NÁVĚSTIDEL</t>
  </si>
  <si>
    <t>2 směry = 2ks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</si>
  <si>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</si>
  <si>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75IJ12</t>
  </si>
  <si>
    <t>MĚŘENÍ JEDNOSMĚRNÉ NA SDĚLOVACÍM KABELU</t>
  </si>
  <si>
    <t>měření  na kabelu ZZ: 3 pár + 12pár + 24pár =  39 párů = 39ks před a 39ks po přeložce = 78ks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</si>
  <si>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</si>
  <si>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</t>
  </si>
  <si>
    <t>Slaboproud - sdělovací zařízení</t>
  </si>
  <si>
    <t>75I222</t>
  </si>
  <si>
    <t>KABEL ZEMNÍ DVOUPLÁŠŤOVÝ BEZ PANCÍŘE PRŮMĚRU ŽIL 0,8mm DO 25XN</t>
  </si>
  <si>
    <t>KMČTYŘKA</t>
  </si>
  <si>
    <t>Traťový kabel TCEKPFLEY 15XN 0,8mm  
délka  trasy = 60m  
přepočet: 0,060km  x 15 čtyřek = 0,9 kmčtyřky</t>
  </si>
  <si>
    <t>Položka obsahuje : Dodávku kabelu včetně dovozu, manipulace a uložení kabelu (do chráničky, do země, na rošty a pod. ). Dále obsahuje cenu za pom. mechanismy včetně všech ostatních vedlejších nákladů</t>
  </si>
  <si>
    <t>75I22X</t>
  </si>
  <si>
    <t>KABEL ZEMNÍ DVOUPLÁŠŤOVÝ BEZ PANCÍŘE PRŮMĚRU ŽIL 0,8mm DO 25XN - MONTÁŽ</t>
  </si>
  <si>
    <t>Položka obsahuje : Montáž kabelu včetně, manipulace a uložení kabelu (do chráničky, do země, na rošty a pod. ). Dále obsahuje cenu za pom. mechanismy včetně všech ostatních vedlejších nákladů</t>
  </si>
  <si>
    <t>75ID11</t>
  </si>
  <si>
    <t>PLASTOVÁ ZEMNÍ KOMORA PRO ULOŽENÍ REZERVY</t>
  </si>
  <si>
    <t>digitálně odečteno ze situace - 2 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</si>
  <si>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</si>
  <si>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75ID1X</t>
  </si>
  <si>
    <t>PLASTOVÁ ZEMNÍ KOMORA PRO ULOŽENÍ REZERVY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</si>
  <si>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</si>
  <si>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75IH81</t>
  </si>
  <si>
    <t>UKONČENÍ KABELU OBJÍMKA KABELOVÁ</t>
  </si>
  <si>
    <t>uchycení HDPE trubek 3x 2 objímky = 6ks  
uchycení traťového kabelu 1ks  
Celkem = 6 + 1 = 7ks</t>
  </si>
  <si>
    <t>1. Položka obsahuje:  
 – dodávku specifikovaného bloku/zařízení včetně potřebného drobného montážního materiálu  
 –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</si>
  <si>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75IH8X</t>
  </si>
  <si>
    <t>UKONČENÍ KABELU OBJÍMKA KABELOVÁ - MONTÁŽ</t>
  </si>
  <si>
    <t>75IH91</t>
  </si>
  <si>
    <t>UKONČENÍ KABELU, ŠTÍTEK KABELOVÝ</t>
  </si>
  <si>
    <t>75IH9X</t>
  </si>
  <si>
    <t>UKONČENÍ KABELU, ŠTÍTEK KABELOVÝ - MONTÁŽ</t>
  </si>
  <si>
    <t>75II11</t>
  </si>
  <si>
    <t>SPOJKA PRO CELOPLASTOVÝ KABEL BEZ PANCÍŘE DO 100 ŽIIL</t>
  </si>
  <si>
    <t>spojka na traťovém kabelu TK</t>
  </si>
  <si>
    <t>41</t>
  </si>
  <si>
    <t>75II1X</t>
  </si>
  <si>
    <t>SPOJKA PRO CELOPLASTOVÝ KABEL BEZ PANCÍŘE DO 100 ŽIIL - MONTÁŽ</t>
  </si>
  <si>
    <t>spojka na TK - 2 výrobní délky</t>
  </si>
  <si>
    <t>1. Položka obsahuje:  
 – montáž specifikovaného bloku/zařízení včetně potřebného drobného montážního materiálu  
 – montáž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</si>
  <si>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42</t>
  </si>
  <si>
    <t>měření  na traťovém kabelu 15XN = 15ks před a 15ks po přeložce</t>
  </si>
  <si>
    <t>43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</si>
  <si>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</si>
  <si>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</si>
  <si>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</si>
  <si>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44</t>
  </si>
  <si>
    <t>75IJ15</t>
  </si>
  <si>
    <t>MĚŘENÍ A VYROVNÁNÍ KAPACITNÍCH NEROVNOVÁH NA MÍSTNÍM SDĚLOVACÍM KABELU, KABEL DO 4 KM DÉLKY, 1 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</si>
  <si>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</si>
  <si>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SO 90-90</t>
  </si>
  <si>
    <t>Likvidace odpadů</t>
  </si>
  <si>
    <t>Poplatky za likvidaci odpadů:</t>
  </si>
  <si>
    <t>482.3616m3*2.1t/m3 
Celkem: 1012,959=1 012,959 [A] 
SO 01                                                                                                                                                                                                                                                    ((14m*2,5m2)+(14m*2,4m2)+(11m*1,15m2)+(11m*3,1m2)+(18,8m*0,8m2))*2,1t/m3 
Celkem: 273,819=273,819 [B] 
SO 03 
Celkem: A+B=1 286,778 [C]</t>
  </si>
  <si>
    <t>2,5m3 x 1,9t/m3= 4,75t 
Celkem: 4.75=4,750 [A] 
SO 04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</si>
  <si>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</si>
  <si>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((3.3m*5.5m+2.5m*(6.8m+6.1m+4.6m))*0,2m)*2.4t/m3  
Celkem: 29.712=29,712 [A] 
SO 01</t>
  </si>
  <si>
    <t>100% Odpad</t>
  </si>
  <si>
    <t>2,5m2*29m*2,1t/m3 
Celkem: 152,250=152,250 [A] 
SO 02</t>
  </si>
  <si>
    <t>1. Položka obsahuje:      
 –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2. Položka neobsahuje:      
 – náklady spojené s naložením a manipulací materiálem      
3. Způsob měření:      
Tunou se rozumí hmotnost odpadu vytříděného v souladu se zákonem č. 185/2001 Sb., o nakládání s odpady, v platném znění.</t>
  </si>
  <si>
    <t>(0.4m^2*3,14/4)*5m*0,6t/m3 
Celkem: 0,377=0,377 [A] 
SO 01 
192m2/100*0,7 
Celkem: 1,344=1,344 [B] 
SO 03 
Celkem: A+B=1,721 [C]</t>
  </si>
  <si>
    <t>Betonové pražce</t>
  </si>
  <si>
    <t>50ks*0,27t 
Celkem: 13,5000=13,500 [A] 
SO 02</t>
  </si>
  <si>
    <t>50ks*2*0,09kg/1000 
Celkem: 0,009=0,009 [A] 
SO 02</t>
  </si>
  <si>
    <t>50ks*2*0,193kg/1000 
Celkem: 0,019=0,019 [A] 
SO 02</t>
  </si>
  <si>
    <t>(154.005-29.712)*2.7t/m3 
Celkem: 335,591=335,591 [A] 
SO 01</t>
  </si>
  <si>
    <t>0,168t 
Celkem: 0,168=0,168 [A] 
SO 01</t>
  </si>
  <si>
    <t>55m x 059kg/m 
Celkem: 32,450=32,450 [A]  
35mx0,2kg/m 
Celkem: 7=7,000 [B]  
35mx0,45kg/m 
Celkem: 15,75=15,750 [C]  
35mx0,88kg/m 
Celkem: 30,8=30,800 [D] 
Celkem: (A+B+C+D)/1000=0,086 [E] 
SO 04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</si>
  <si>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</si>
  <si>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</si>
  <si>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</si>
  <si>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</si>
  <si>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</si>
  <si>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</si>
  <si>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</si>
  <si>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</si>
  <si>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</si>
  <si>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</si>
  <si>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</si>
  <si>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</si>
  <si>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</si>
  <si>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</si>
  <si>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</si>
  <si>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</si>
  <si>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</si>
  <si>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</si>
  <si>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</si>
  <si>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</si>
  <si>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</si>
  <si>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</si>
  <si>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</si>
  <si>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</si>
  <si>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</si>
  <si>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</si>
  <si>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Ostatní náhrady v realizaci - uvedení komunikace do původního stavu</t>
  </si>
  <si>
    <t>výjezd na veřejnou komunikaci bude průběžně čištěn a po dokončení stavby budou případná poškození opravena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</si>
</sst>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4" fontId="0" fillId="0" borderId="0" xfId="0" applyNumberFormat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SUM(C10:C16)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SUM(E10:E16)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3" t="s">
        <v>24</v>
      </c>
      <c r="B10" s="23" t="s">
        <v>25</v>
      </c>
      <c r="C10" s="24">
        <f>'SO 01'!I3</f>
        <v>0</v>
      </c>
      <c r="D10" s="24">
        <f>'SO 01'!O2</f>
        <v>0</v>
      </c>
      <c r="E10" s="24">
        <f t="shared" ref="E10:E16" si="0">C10+D10</f>
        <v>0</v>
      </c>
    </row>
    <row r="11" spans="1:5" ht="12.75" customHeight="1" x14ac:dyDescent="0.2">
      <c r="A11" s="23" t="s">
        <v>280</v>
      </c>
      <c r="B11" s="23" t="s">
        <v>281</v>
      </c>
      <c r="C11" s="24">
        <f>'SO 02'!I3</f>
        <v>0</v>
      </c>
      <c r="D11" s="24">
        <f>'SO 02'!O2</f>
        <v>0</v>
      </c>
      <c r="E11" s="24">
        <f t="shared" si="0"/>
        <v>0</v>
      </c>
    </row>
    <row r="12" spans="1:5" ht="12.75" customHeight="1" x14ac:dyDescent="0.2">
      <c r="A12" s="23" t="s">
        <v>362</v>
      </c>
      <c r="B12" s="23" t="s">
        <v>363</v>
      </c>
      <c r="C12" s="24">
        <f>'SO 02.1'!I3</f>
        <v>0</v>
      </c>
      <c r="D12" s="24">
        <f>'SO 02.1'!O2</f>
        <v>0</v>
      </c>
      <c r="E12" s="24">
        <f t="shared" si="0"/>
        <v>0</v>
      </c>
    </row>
    <row r="13" spans="1:5" ht="12.75" customHeight="1" x14ac:dyDescent="0.2">
      <c r="A13" s="23" t="s">
        <v>368</v>
      </c>
      <c r="B13" s="23" t="s">
        <v>369</v>
      </c>
      <c r="C13" s="24">
        <f>'SO 03'!I3</f>
        <v>0</v>
      </c>
      <c r="D13" s="24">
        <f>'SO 03'!O2</f>
        <v>0</v>
      </c>
      <c r="E13" s="24">
        <f t="shared" si="0"/>
        <v>0</v>
      </c>
    </row>
    <row r="14" spans="1:5" ht="12.75" customHeight="1" x14ac:dyDescent="0.2">
      <c r="A14" s="23" t="s">
        <v>416</v>
      </c>
      <c r="B14" s="23" t="s">
        <v>417</v>
      </c>
      <c r="C14" s="24">
        <f>'SO 04'!I3</f>
        <v>0</v>
      </c>
      <c r="D14" s="24">
        <f>'SO 04'!O2</f>
        <v>0</v>
      </c>
      <c r="E14" s="24">
        <f t="shared" si="0"/>
        <v>0</v>
      </c>
    </row>
    <row r="15" spans="1:5" ht="12.75" customHeight="1" x14ac:dyDescent="0.2">
      <c r="A15" s="23" t="s">
        <v>580</v>
      </c>
      <c r="B15" s="23" t="s">
        <v>581</v>
      </c>
      <c r="C15" s="24">
        <f>'SO 90-90'!I3</f>
        <v>0</v>
      </c>
      <c r="D15" s="24">
        <f>'SO 90-90'!O2</f>
        <v>0</v>
      </c>
      <c r="E15" s="24">
        <f t="shared" si="0"/>
        <v>0</v>
      </c>
    </row>
    <row r="16" spans="1:5" ht="12.75" customHeight="1" x14ac:dyDescent="0.2">
      <c r="A16" s="23" t="s">
        <v>598</v>
      </c>
      <c r="B16" s="23" t="s">
        <v>599</v>
      </c>
      <c r="C16" s="24">
        <f>'SO 98-98'!I3</f>
        <v>0</v>
      </c>
      <c r="D16" s="24">
        <f>'SO 98-98'!O2</f>
        <v>0</v>
      </c>
      <c r="E16" s="24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0+O8+O25+O46+O91+O108+O125+O138+O143+O148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24</v>
      </c>
      <c r="I3" s="40">
        <f>0+I8+I25+I46+I91+I108+I125+I138+I143+I148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24</v>
      </c>
      <c r="D4" s="2"/>
      <c r="E4" s="21" t="s">
        <v>25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27</v>
      </c>
      <c r="D8" s="22"/>
      <c r="E8" s="27" t="s">
        <v>46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5" t="s">
        <v>47</v>
      </c>
      <c r="B9" s="29" t="s">
        <v>29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1</v>
      </c>
      <c r="H9" s="33">
        <v>0</v>
      </c>
      <c r="I9" s="33">
        <f>ROUND(ROUND(H9,2)*ROUND(G9,3),2)</f>
        <v>0</v>
      </c>
      <c r="J9" s="31"/>
      <c r="O9">
        <f>(I9*21)/100</f>
        <v>0</v>
      </c>
      <c r="P9" t="s">
        <v>23</v>
      </c>
    </row>
    <row r="10" spans="1:18" ht="25.5" x14ac:dyDescent="0.2">
      <c r="A10" s="34" t="s">
        <v>52</v>
      </c>
      <c r="E10" s="35" t="s">
        <v>53</v>
      </c>
    </row>
    <row r="11" spans="1:18" ht="51" x14ac:dyDescent="0.2">
      <c r="A11" s="36" t="s">
        <v>54</v>
      </c>
      <c r="E11" s="37" t="s">
        <v>55</v>
      </c>
    </row>
    <row r="12" spans="1:18" x14ac:dyDescent="0.2">
      <c r="A12" t="s">
        <v>56</v>
      </c>
      <c r="E12" s="35" t="s">
        <v>57</v>
      </c>
    </row>
    <row r="13" spans="1:18" x14ac:dyDescent="0.2">
      <c r="A13" s="25" t="s">
        <v>47</v>
      </c>
      <c r="B13" s="29" t="s">
        <v>23</v>
      </c>
      <c r="C13" s="29" t="s">
        <v>58</v>
      </c>
      <c r="D13" s="25" t="s">
        <v>49</v>
      </c>
      <c r="E13" s="30" t="s">
        <v>59</v>
      </c>
      <c r="F13" s="31" t="s">
        <v>51</v>
      </c>
      <c r="G13" s="32">
        <v>1</v>
      </c>
      <c r="H13" s="33">
        <v>0</v>
      </c>
      <c r="I13" s="33">
        <f>ROUND(ROUND(H13,2)*ROUND(G13,3),2)</f>
        <v>0</v>
      </c>
      <c r="J13" s="31"/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60</v>
      </c>
    </row>
    <row r="15" spans="1:18" ht="51" x14ac:dyDescent="0.2">
      <c r="A15" s="36" t="s">
        <v>54</v>
      </c>
      <c r="E15" s="37" t="s">
        <v>55</v>
      </c>
    </row>
    <row r="16" spans="1:18" x14ac:dyDescent="0.2">
      <c r="A16" t="s">
        <v>56</v>
      </c>
      <c r="E16" s="35" t="s">
        <v>57</v>
      </c>
    </row>
    <row r="17" spans="1:18" x14ac:dyDescent="0.2">
      <c r="A17" s="25" t="s">
        <v>47</v>
      </c>
      <c r="B17" s="29" t="s">
        <v>22</v>
      </c>
      <c r="C17" s="29" t="s">
        <v>58</v>
      </c>
      <c r="D17" s="25" t="s">
        <v>29</v>
      </c>
      <c r="E17" s="30" t="s">
        <v>61</v>
      </c>
      <c r="F17" s="31" t="s">
        <v>51</v>
      </c>
      <c r="G17" s="32">
        <v>1</v>
      </c>
      <c r="H17" s="33">
        <v>0</v>
      </c>
      <c r="I17" s="33">
        <f>ROUND(ROUND(H17,2)*ROUND(G17,3),2)</f>
        <v>0</v>
      </c>
      <c r="J17" s="31"/>
      <c r="O17">
        <f>(I17*21)/100</f>
        <v>0</v>
      </c>
      <c r="P17" t="s">
        <v>23</v>
      </c>
    </row>
    <row r="18" spans="1:18" x14ac:dyDescent="0.2">
      <c r="A18" s="34" t="s">
        <v>52</v>
      </c>
      <c r="E18" s="35" t="s">
        <v>62</v>
      </c>
    </row>
    <row r="19" spans="1:18" ht="51" x14ac:dyDescent="0.2">
      <c r="A19" s="36" t="s">
        <v>54</v>
      </c>
      <c r="E19" s="37" t="s">
        <v>55</v>
      </c>
    </row>
    <row r="20" spans="1:18" x14ac:dyDescent="0.2">
      <c r="A20" t="s">
        <v>56</v>
      </c>
      <c r="E20" s="35" t="s">
        <v>57</v>
      </c>
    </row>
    <row r="21" spans="1:18" x14ac:dyDescent="0.2">
      <c r="A21" s="25" t="s">
        <v>47</v>
      </c>
      <c r="B21" s="29" t="s">
        <v>33</v>
      </c>
      <c r="C21" s="29" t="s">
        <v>63</v>
      </c>
      <c r="D21" s="25" t="s">
        <v>49</v>
      </c>
      <c r="E21" s="30" t="s">
        <v>64</v>
      </c>
      <c r="F21" s="31" t="s">
        <v>51</v>
      </c>
      <c r="G21" s="32">
        <v>1</v>
      </c>
      <c r="H21" s="33">
        <v>0</v>
      </c>
      <c r="I21" s="33">
        <f>ROUND(ROUND(H21,2)*ROUND(G21,3),2)</f>
        <v>0</v>
      </c>
      <c r="J21" s="31"/>
      <c r="O21">
        <f>(I21*21)/100</f>
        <v>0</v>
      </c>
      <c r="P21" t="s">
        <v>23</v>
      </c>
    </row>
    <row r="22" spans="1:18" ht="76.5" x14ac:dyDescent="0.2">
      <c r="A22" s="34" t="s">
        <v>52</v>
      </c>
      <c r="E22" s="35" t="s">
        <v>65</v>
      </c>
    </row>
    <row r="23" spans="1:18" ht="51" x14ac:dyDescent="0.2">
      <c r="A23" s="36" t="s">
        <v>54</v>
      </c>
      <c r="E23" s="37" t="s">
        <v>55</v>
      </c>
    </row>
    <row r="24" spans="1:18" x14ac:dyDescent="0.2">
      <c r="A24" t="s">
        <v>56</v>
      </c>
      <c r="E24" s="35" t="s">
        <v>66</v>
      </c>
    </row>
    <row r="25" spans="1:18" ht="12.75" customHeight="1" x14ac:dyDescent="0.2">
      <c r="A25" s="12" t="s">
        <v>45</v>
      </c>
      <c r="B25" s="12"/>
      <c r="C25" s="38" t="s">
        <v>67</v>
      </c>
      <c r="D25" s="12"/>
      <c r="E25" s="27" t="s">
        <v>68</v>
      </c>
      <c r="F25" s="12"/>
      <c r="G25" s="12"/>
      <c r="H25" s="12"/>
      <c r="I25" s="39">
        <f>0+Q25</f>
        <v>0</v>
      </c>
      <c r="J25" s="12"/>
      <c r="O25">
        <f>0+R25</f>
        <v>0</v>
      </c>
      <c r="Q25">
        <f>0+I26+I30+I34+I38+I42</f>
        <v>0</v>
      </c>
      <c r="R25">
        <f>0+O26+O30+O34+O38+O42</f>
        <v>0</v>
      </c>
    </row>
    <row r="26" spans="1:18" ht="38.25" x14ac:dyDescent="0.2">
      <c r="A26" s="25" t="s">
        <v>47</v>
      </c>
      <c r="B26" s="29" t="s">
        <v>35</v>
      </c>
      <c r="C26" s="29" t="s">
        <v>69</v>
      </c>
      <c r="D26" s="25" t="s">
        <v>70</v>
      </c>
      <c r="E26" s="30" t="s">
        <v>71</v>
      </c>
      <c r="F26" s="31" t="s">
        <v>72</v>
      </c>
      <c r="G26" s="32">
        <v>1012.9589999999999</v>
      </c>
      <c r="H26" s="33">
        <v>0</v>
      </c>
      <c r="I26" s="33">
        <f>ROUND(ROUND(H26,2)*ROUND(G26,3),2)</f>
        <v>0</v>
      </c>
      <c r="J26" s="31"/>
      <c r="O26">
        <f>(I26*21)/100</f>
        <v>0</v>
      </c>
      <c r="P26" t="s">
        <v>23</v>
      </c>
    </row>
    <row r="27" spans="1:18" ht="25.5" x14ac:dyDescent="0.2">
      <c r="A27" s="34" t="s">
        <v>52</v>
      </c>
      <c r="E27" s="35" t="s">
        <v>73</v>
      </c>
    </row>
    <row r="28" spans="1:18" ht="51" x14ac:dyDescent="0.2">
      <c r="A28" s="36" t="s">
        <v>54</v>
      </c>
      <c r="E28" s="37" t="s">
        <v>74</v>
      </c>
    </row>
    <row r="29" spans="1:18" ht="89.25" x14ac:dyDescent="0.2">
      <c r="A29" t="s">
        <v>56</v>
      </c>
      <c r="E29" s="35" t="s">
        <v>75</v>
      </c>
    </row>
    <row r="30" spans="1:18" ht="38.25" x14ac:dyDescent="0.2">
      <c r="A30" s="25" t="s">
        <v>47</v>
      </c>
      <c r="B30" s="29" t="s">
        <v>37</v>
      </c>
      <c r="C30" s="29" t="s">
        <v>76</v>
      </c>
      <c r="D30" s="25" t="s">
        <v>77</v>
      </c>
      <c r="E30" s="30" t="s">
        <v>78</v>
      </c>
      <c r="F30" s="31" t="s">
        <v>72</v>
      </c>
      <c r="G30" s="32">
        <v>29.712</v>
      </c>
      <c r="H30" s="33">
        <v>0</v>
      </c>
      <c r="I30" s="33">
        <f>ROUND(ROUND(H30,2)*ROUND(G30,3),2)</f>
        <v>0</v>
      </c>
      <c r="J30" s="31"/>
      <c r="O30">
        <f>(I30*21)/100</f>
        <v>0</v>
      </c>
      <c r="P30" t="s">
        <v>23</v>
      </c>
    </row>
    <row r="31" spans="1:18" ht="25.5" x14ac:dyDescent="0.2">
      <c r="A31" s="34" t="s">
        <v>52</v>
      </c>
      <c r="E31" s="35" t="s">
        <v>73</v>
      </c>
    </row>
    <row r="32" spans="1:18" ht="51" x14ac:dyDescent="0.2">
      <c r="A32" s="36" t="s">
        <v>54</v>
      </c>
      <c r="E32" s="37" t="s">
        <v>79</v>
      </c>
    </row>
    <row r="33" spans="1:18" ht="89.25" x14ac:dyDescent="0.2">
      <c r="A33" t="s">
        <v>56</v>
      </c>
      <c r="E33" s="35" t="s">
        <v>75</v>
      </c>
    </row>
    <row r="34" spans="1:18" ht="38.25" x14ac:dyDescent="0.2">
      <c r="A34" s="25" t="s">
        <v>47</v>
      </c>
      <c r="B34" s="29" t="s">
        <v>80</v>
      </c>
      <c r="C34" s="29" t="s">
        <v>81</v>
      </c>
      <c r="D34" s="25" t="s">
        <v>82</v>
      </c>
      <c r="E34" s="30" t="s">
        <v>83</v>
      </c>
      <c r="F34" s="31" t="s">
        <v>72</v>
      </c>
      <c r="G34" s="32">
        <v>0.377</v>
      </c>
      <c r="H34" s="33">
        <v>0</v>
      </c>
      <c r="I34" s="33">
        <f>ROUND(ROUND(H34,2)*ROUND(G34,3),2)</f>
        <v>0</v>
      </c>
      <c r="J34" s="31"/>
      <c r="O34">
        <f>(I34*21)/100</f>
        <v>0</v>
      </c>
      <c r="P34" t="s">
        <v>23</v>
      </c>
    </row>
    <row r="35" spans="1:18" ht="25.5" x14ac:dyDescent="0.2">
      <c r="A35" s="34" t="s">
        <v>52</v>
      </c>
      <c r="E35" s="35" t="s">
        <v>73</v>
      </c>
    </row>
    <row r="36" spans="1:18" ht="51" x14ac:dyDescent="0.2">
      <c r="A36" s="36" t="s">
        <v>54</v>
      </c>
      <c r="E36" s="37" t="s">
        <v>84</v>
      </c>
    </row>
    <row r="37" spans="1:18" ht="89.25" x14ac:dyDescent="0.2">
      <c r="A37" t="s">
        <v>56</v>
      </c>
      <c r="E37" s="35" t="s">
        <v>75</v>
      </c>
    </row>
    <row r="38" spans="1:18" ht="38.25" x14ac:dyDescent="0.2">
      <c r="A38" s="25" t="s">
        <v>47</v>
      </c>
      <c r="B38" s="29" t="s">
        <v>85</v>
      </c>
      <c r="C38" s="29" t="s">
        <v>86</v>
      </c>
      <c r="D38" s="25" t="s">
        <v>87</v>
      </c>
      <c r="E38" s="30" t="s">
        <v>88</v>
      </c>
      <c r="F38" s="31" t="s">
        <v>72</v>
      </c>
      <c r="G38" s="32">
        <v>335.59100000000001</v>
      </c>
      <c r="H38" s="33">
        <v>0</v>
      </c>
      <c r="I38" s="33">
        <f>ROUND(ROUND(H38,2)*ROUND(G38,3),2)</f>
        <v>0</v>
      </c>
      <c r="J38" s="31"/>
      <c r="O38">
        <f>(I38*21)/100</f>
        <v>0</v>
      </c>
      <c r="P38" t="s">
        <v>23</v>
      </c>
    </row>
    <row r="39" spans="1:18" ht="25.5" x14ac:dyDescent="0.2">
      <c r="A39" s="34" t="s">
        <v>52</v>
      </c>
      <c r="E39" s="35" t="s">
        <v>73</v>
      </c>
    </row>
    <row r="40" spans="1:18" ht="51" x14ac:dyDescent="0.2">
      <c r="A40" s="36" t="s">
        <v>54</v>
      </c>
      <c r="E40" s="37" t="s">
        <v>89</v>
      </c>
    </row>
    <row r="41" spans="1:18" ht="89.25" x14ac:dyDescent="0.2">
      <c r="A41" t="s">
        <v>56</v>
      </c>
      <c r="E41" s="35" t="s">
        <v>75</v>
      </c>
    </row>
    <row r="42" spans="1:18" ht="25.5" x14ac:dyDescent="0.2">
      <c r="A42" s="25" t="s">
        <v>47</v>
      </c>
      <c r="B42" s="29" t="s">
        <v>40</v>
      </c>
      <c r="C42" s="29" t="s">
        <v>90</v>
      </c>
      <c r="D42" s="25" t="s">
        <v>91</v>
      </c>
      <c r="E42" s="30" t="s">
        <v>92</v>
      </c>
      <c r="F42" s="31" t="s">
        <v>72</v>
      </c>
      <c r="G42" s="32">
        <v>0.16800000000000001</v>
      </c>
      <c r="H42" s="33">
        <v>0</v>
      </c>
      <c r="I42" s="33">
        <f>ROUND(ROUND(H42,2)*ROUND(G42,3),2)</f>
        <v>0</v>
      </c>
      <c r="J42" s="31"/>
      <c r="O42">
        <f>(I42*21)/100</f>
        <v>0</v>
      </c>
      <c r="P42" t="s">
        <v>23</v>
      </c>
    </row>
    <row r="43" spans="1:18" ht="25.5" x14ac:dyDescent="0.2">
      <c r="A43" s="34" t="s">
        <v>52</v>
      </c>
      <c r="E43" s="35" t="s">
        <v>73</v>
      </c>
    </row>
    <row r="44" spans="1:18" ht="51" x14ac:dyDescent="0.2">
      <c r="A44" s="36" t="s">
        <v>54</v>
      </c>
      <c r="E44" s="37" t="s">
        <v>93</v>
      </c>
    </row>
    <row r="45" spans="1:18" ht="89.25" x14ac:dyDescent="0.2">
      <c r="A45" t="s">
        <v>56</v>
      </c>
      <c r="E45" s="35" t="s">
        <v>75</v>
      </c>
    </row>
    <row r="46" spans="1:18" ht="12.75" customHeight="1" x14ac:dyDescent="0.2">
      <c r="A46" s="12" t="s">
        <v>45</v>
      </c>
      <c r="B46" s="12"/>
      <c r="C46" s="38" t="s">
        <v>29</v>
      </c>
      <c r="D46" s="12"/>
      <c r="E46" s="27" t="s">
        <v>94</v>
      </c>
      <c r="F46" s="12"/>
      <c r="G46" s="12"/>
      <c r="H46" s="12"/>
      <c r="I46" s="39">
        <f>0+Q46</f>
        <v>0</v>
      </c>
      <c r="J46" s="12"/>
      <c r="O46">
        <f>0+R46</f>
        <v>0</v>
      </c>
      <c r="Q46">
        <f>0+I47+I51+I55+I59+I63+I67+I71+I75+I79+I83+I87</f>
        <v>0</v>
      </c>
      <c r="R46">
        <f>0+O47+O51+O55+O59+O63+O67+O71+O75+O79+O83+O87</f>
        <v>0</v>
      </c>
    </row>
    <row r="47" spans="1:18" x14ac:dyDescent="0.2">
      <c r="A47" s="25" t="s">
        <v>47</v>
      </c>
      <c r="B47" s="29" t="s">
        <v>42</v>
      </c>
      <c r="C47" s="29" t="s">
        <v>95</v>
      </c>
      <c r="D47" s="25" t="s">
        <v>49</v>
      </c>
      <c r="E47" s="30" t="s">
        <v>96</v>
      </c>
      <c r="F47" s="31" t="s">
        <v>97</v>
      </c>
      <c r="G47" s="32">
        <v>1</v>
      </c>
      <c r="H47" s="33">
        <v>0</v>
      </c>
      <c r="I47" s="33">
        <f>ROUND(ROUND(H47,2)*ROUND(G47,3),2)</f>
        <v>0</v>
      </c>
      <c r="J47" s="31" t="s">
        <v>98</v>
      </c>
      <c r="O47">
        <f>(I47*21)/100</f>
        <v>0</v>
      </c>
      <c r="P47" t="s">
        <v>23</v>
      </c>
    </row>
    <row r="48" spans="1:18" x14ac:dyDescent="0.2">
      <c r="A48" s="34" t="s">
        <v>52</v>
      </c>
      <c r="E48" s="35" t="s">
        <v>49</v>
      </c>
    </row>
    <row r="49" spans="1:16" ht="51" x14ac:dyDescent="0.2">
      <c r="A49" s="36" t="s">
        <v>54</v>
      </c>
      <c r="E49" s="37" t="s">
        <v>99</v>
      </c>
    </row>
    <row r="50" spans="1:16" ht="102" x14ac:dyDescent="0.2">
      <c r="A50" t="s">
        <v>56</v>
      </c>
      <c r="E50" s="35" t="s">
        <v>100</v>
      </c>
    </row>
    <row r="51" spans="1:16" x14ac:dyDescent="0.2">
      <c r="A51" s="25" t="s">
        <v>47</v>
      </c>
      <c r="B51" s="29" t="s">
        <v>44</v>
      </c>
      <c r="C51" s="29" t="s">
        <v>101</v>
      </c>
      <c r="D51" s="25" t="s">
        <v>49</v>
      </c>
      <c r="E51" s="30" t="s">
        <v>102</v>
      </c>
      <c r="F51" s="31" t="s">
        <v>103</v>
      </c>
      <c r="G51" s="32">
        <v>71.400000000000006</v>
      </c>
      <c r="H51" s="33">
        <v>0</v>
      </c>
      <c r="I51" s="33">
        <f>ROUND(ROUND(H51,2)*ROUND(G51,3),2)</f>
        <v>0</v>
      </c>
      <c r="J51" s="31" t="s">
        <v>98</v>
      </c>
      <c r="O51">
        <f>(I51*21)/100</f>
        <v>0</v>
      </c>
      <c r="P51" t="s">
        <v>23</v>
      </c>
    </row>
    <row r="52" spans="1:16" x14ac:dyDescent="0.2">
      <c r="A52" s="34" t="s">
        <v>52</v>
      </c>
      <c r="E52" s="35" t="s">
        <v>104</v>
      </c>
    </row>
    <row r="53" spans="1:16" ht="51" x14ac:dyDescent="0.2">
      <c r="A53" s="36" t="s">
        <v>54</v>
      </c>
      <c r="E53" s="37" t="s">
        <v>105</v>
      </c>
    </row>
    <row r="54" spans="1:16" ht="38.25" x14ac:dyDescent="0.2">
      <c r="A54" t="s">
        <v>56</v>
      </c>
      <c r="E54" s="35" t="s">
        <v>106</v>
      </c>
    </row>
    <row r="55" spans="1:16" x14ac:dyDescent="0.2">
      <c r="A55" s="25" t="s">
        <v>47</v>
      </c>
      <c r="B55" s="29" t="s">
        <v>107</v>
      </c>
      <c r="C55" s="29" t="s">
        <v>108</v>
      </c>
      <c r="D55" s="25" t="s">
        <v>49</v>
      </c>
      <c r="E55" s="30" t="s">
        <v>109</v>
      </c>
      <c r="F55" s="31" t="s">
        <v>110</v>
      </c>
      <c r="G55" s="32">
        <v>24.456</v>
      </c>
      <c r="H55" s="33">
        <v>0</v>
      </c>
      <c r="I55" s="33">
        <f>ROUND(ROUND(H55,2)*ROUND(G55,3),2)</f>
        <v>0</v>
      </c>
      <c r="J55" s="31" t="s">
        <v>98</v>
      </c>
      <c r="O55">
        <f>(I55*21)/100</f>
        <v>0</v>
      </c>
      <c r="P55" t="s">
        <v>23</v>
      </c>
    </row>
    <row r="56" spans="1:16" x14ac:dyDescent="0.2">
      <c r="A56" s="34" t="s">
        <v>52</v>
      </c>
      <c r="E56" s="35" t="s">
        <v>111</v>
      </c>
    </row>
    <row r="57" spans="1:16" ht="76.5" x14ac:dyDescent="0.2">
      <c r="A57" s="36" t="s">
        <v>54</v>
      </c>
      <c r="E57" s="37" t="s">
        <v>112</v>
      </c>
    </row>
    <row r="58" spans="1:16" ht="25.5" x14ac:dyDescent="0.2">
      <c r="A58" t="s">
        <v>56</v>
      </c>
      <c r="E58" s="35" t="s">
        <v>113</v>
      </c>
    </row>
    <row r="59" spans="1:16" x14ac:dyDescent="0.2">
      <c r="A59" s="25" t="s">
        <v>47</v>
      </c>
      <c r="B59" s="29" t="s">
        <v>114</v>
      </c>
      <c r="C59" s="29" t="s">
        <v>115</v>
      </c>
      <c r="D59" s="25" t="s">
        <v>49</v>
      </c>
      <c r="E59" s="30" t="s">
        <v>116</v>
      </c>
      <c r="F59" s="31" t="s">
        <v>110</v>
      </c>
      <c r="G59" s="32">
        <v>482.36200000000002</v>
      </c>
      <c r="H59" s="33">
        <v>0</v>
      </c>
      <c r="I59" s="33">
        <f>ROUND(ROUND(H59,2)*ROUND(G59,3),2)</f>
        <v>0</v>
      </c>
      <c r="J59" s="31" t="s">
        <v>98</v>
      </c>
      <c r="O59">
        <f>(I59*21)/100</f>
        <v>0</v>
      </c>
      <c r="P59" t="s">
        <v>23</v>
      </c>
    </row>
    <row r="60" spans="1:16" x14ac:dyDescent="0.2">
      <c r="A60" s="34" t="s">
        <v>52</v>
      </c>
      <c r="E60" s="35" t="s">
        <v>49</v>
      </c>
    </row>
    <row r="61" spans="1:16" ht="76.5" x14ac:dyDescent="0.2">
      <c r="A61" s="36" t="s">
        <v>54</v>
      </c>
      <c r="E61" s="37" t="s">
        <v>117</v>
      </c>
    </row>
    <row r="62" spans="1:16" ht="229.5" x14ac:dyDescent="0.2">
      <c r="A62" t="s">
        <v>56</v>
      </c>
      <c r="E62" s="35" t="s">
        <v>118</v>
      </c>
    </row>
    <row r="63" spans="1:16" x14ac:dyDescent="0.2">
      <c r="A63" s="25" t="s">
        <v>47</v>
      </c>
      <c r="B63" s="29" t="s">
        <v>119</v>
      </c>
      <c r="C63" s="29" t="s">
        <v>120</v>
      </c>
      <c r="D63" s="25" t="s">
        <v>49</v>
      </c>
      <c r="E63" s="30" t="s">
        <v>121</v>
      </c>
      <c r="F63" s="31" t="s">
        <v>110</v>
      </c>
      <c r="G63" s="32">
        <v>83.451999999999998</v>
      </c>
      <c r="H63" s="33">
        <v>0</v>
      </c>
      <c r="I63" s="33">
        <f>ROUND(ROUND(H63,2)*ROUND(G63,3),2)</f>
        <v>0</v>
      </c>
      <c r="J63" s="31" t="s">
        <v>98</v>
      </c>
      <c r="O63">
        <f>(I63*21)/100</f>
        <v>0</v>
      </c>
      <c r="P63" t="s">
        <v>23</v>
      </c>
    </row>
    <row r="64" spans="1:16" x14ac:dyDescent="0.2">
      <c r="A64" s="34" t="s">
        <v>52</v>
      </c>
      <c r="E64" s="35" t="s">
        <v>122</v>
      </c>
    </row>
    <row r="65" spans="1:16" ht="51" x14ac:dyDescent="0.2">
      <c r="A65" s="36" t="s">
        <v>54</v>
      </c>
      <c r="E65" s="37" t="s">
        <v>123</v>
      </c>
    </row>
    <row r="66" spans="1:16" ht="165.75" x14ac:dyDescent="0.2">
      <c r="A66" t="s">
        <v>56</v>
      </c>
      <c r="E66" s="35" t="s">
        <v>124</v>
      </c>
    </row>
    <row r="67" spans="1:16" x14ac:dyDescent="0.2">
      <c r="A67" s="25" t="s">
        <v>47</v>
      </c>
      <c r="B67" s="29" t="s">
        <v>125</v>
      </c>
      <c r="C67" s="29" t="s">
        <v>126</v>
      </c>
      <c r="D67" s="25" t="s">
        <v>49</v>
      </c>
      <c r="E67" s="30" t="s">
        <v>127</v>
      </c>
      <c r="F67" s="31" t="s">
        <v>110</v>
      </c>
      <c r="G67" s="32">
        <v>11.532</v>
      </c>
      <c r="H67" s="33">
        <v>0</v>
      </c>
      <c r="I67" s="33">
        <f>ROUND(ROUND(H67,2)*ROUND(G67,3),2)</f>
        <v>0</v>
      </c>
      <c r="J67" s="31" t="s">
        <v>98</v>
      </c>
      <c r="O67">
        <f>(I67*21)/100</f>
        <v>0</v>
      </c>
      <c r="P67" t="s">
        <v>23</v>
      </c>
    </row>
    <row r="68" spans="1:16" x14ac:dyDescent="0.2">
      <c r="A68" s="34" t="s">
        <v>52</v>
      </c>
      <c r="E68" s="35" t="s">
        <v>128</v>
      </c>
    </row>
    <row r="69" spans="1:16" ht="51" x14ac:dyDescent="0.2">
      <c r="A69" s="36" t="s">
        <v>54</v>
      </c>
      <c r="E69" s="37" t="s">
        <v>129</v>
      </c>
    </row>
    <row r="70" spans="1:16" ht="191.25" x14ac:dyDescent="0.2">
      <c r="A70" t="s">
        <v>56</v>
      </c>
      <c r="E70" s="35" t="s">
        <v>130</v>
      </c>
    </row>
    <row r="71" spans="1:16" x14ac:dyDescent="0.2">
      <c r="A71" s="25" t="s">
        <v>47</v>
      </c>
      <c r="B71" s="29" t="s">
        <v>131</v>
      </c>
      <c r="C71" s="29" t="s">
        <v>132</v>
      </c>
      <c r="D71" s="25" t="s">
        <v>49</v>
      </c>
      <c r="E71" s="30" t="s">
        <v>133</v>
      </c>
      <c r="F71" s="31" t="s">
        <v>134</v>
      </c>
      <c r="G71" s="32">
        <v>136.928</v>
      </c>
      <c r="H71" s="33">
        <v>0</v>
      </c>
      <c r="I71" s="33">
        <f>ROUND(ROUND(H71,2)*ROUND(G71,3),2)</f>
        <v>0</v>
      </c>
      <c r="J71" s="31" t="s">
        <v>98</v>
      </c>
      <c r="O71">
        <f>(I71*21)/100</f>
        <v>0</v>
      </c>
      <c r="P71" t="s">
        <v>23</v>
      </c>
    </row>
    <row r="72" spans="1:16" x14ac:dyDescent="0.2">
      <c r="A72" s="34" t="s">
        <v>52</v>
      </c>
      <c r="E72" s="35" t="s">
        <v>135</v>
      </c>
    </row>
    <row r="73" spans="1:16" ht="51" x14ac:dyDescent="0.2">
      <c r="A73" s="36" t="s">
        <v>54</v>
      </c>
      <c r="E73" s="37" t="s">
        <v>136</v>
      </c>
    </row>
    <row r="74" spans="1:16" ht="25.5" x14ac:dyDescent="0.2">
      <c r="A74" t="s">
        <v>56</v>
      </c>
      <c r="E74" s="35" t="s">
        <v>137</v>
      </c>
    </row>
    <row r="75" spans="1:16" x14ac:dyDescent="0.2">
      <c r="A75" s="25" t="s">
        <v>47</v>
      </c>
      <c r="B75" s="29" t="s">
        <v>138</v>
      </c>
      <c r="C75" s="29" t="s">
        <v>139</v>
      </c>
      <c r="D75" s="25" t="s">
        <v>49</v>
      </c>
      <c r="E75" s="30" t="s">
        <v>140</v>
      </c>
      <c r="F75" s="31" t="s">
        <v>110</v>
      </c>
      <c r="G75" s="32">
        <v>105</v>
      </c>
      <c r="H75" s="33">
        <v>0</v>
      </c>
      <c r="I75" s="33">
        <f>ROUND(ROUND(H75,2)*ROUND(G75,3),2)</f>
        <v>0</v>
      </c>
      <c r="J75" s="31" t="s">
        <v>98</v>
      </c>
      <c r="O75">
        <f>(I75*21)/100</f>
        <v>0</v>
      </c>
      <c r="P75" t="s">
        <v>23</v>
      </c>
    </row>
    <row r="76" spans="1:16" x14ac:dyDescent="0.2">
      <c r="A76" s="34" t="s">
        <v>52</v>
      </c>
      <c r="E76" s="35" t="s">
        <v>49</v>
      </c>
    </row>
    <row r="77" spans="1:16" ht="51" x14ac:dyDescent="0.2">
      <c r="A77" s="36" t="s">
        <v>54</v>
      </c>
      <c r="E77" s="37" t="s">
        <v>141</v>
      </c>
    </row>
    <row r="78" spans="1:16" ht="25.5" x14ac:dyDescent="0.2">
      <c r="A78" t="s">
        <v>56</v>
      </c>
      <c r="E78" s="35" t="s">
        <v>142</v>
      </c>
    </row>
    <row r="79" spans="1:16" x14ac:dyDescent="0.2">
      <c r="A79" s="25" t="s">
        <v>47</v>
      </c>
      <c r="B79" s="29" t="s">
        <v>143</v>
      </c>
      <c r="C79" s="29" t="s">
        <v>144</v>
      </c>
      <c r="D79" s="25" t="s">
        <v>49</v>
      </c>
      <c r="E79" s="30" t="s">
        <v>145</v>
      </c>
      <c r="F79" s="31" t="s">
        <v>134</v>
      </c>
      <c r="G79" s="32">
        <v>105</v>
      </c>
      <c r="H79" s="33">
        <v>0</v>
      </c>
      <c r="I79" s="33">
        <f>ROUND(ROUND(H79,2)*ROUND(G79,3),2)</f>
        <v>0</v>
      </c>
      <c r="J79" s="31" t="s">
        <v>98</v>
      </c>
      <c r="O79">
        <f>(I79*21)/100</f>
        <v>0</v>
      </c>
      <c r="P79" t="s">
        <v>23</v>
      </c>
    </row>
    <row r="80" spans="1:16" x14ac:dyDescent="0.2">
      <c r="A80" s="34" t="s">
        <v>52</v>
      </c>
      <c r="E80" s="35" t="s">
        <v>146</v>
      </c>
    </row>
    <row r="81" spans="1:18" ht="51" x14ac:dyDescent="0.2">
      <c r="A81" s="36" t="s">
        <v>54</v>
      </c>
      <c r="E81" s="37" t="s">
        <v>141</v>
      </c>
    </row>
    <row r="82" spans="1:18" ht="25.5" x14ac:dyDescent="0.2">
      <c r="A82" t="s">
        <v>56</v>
      </c>
      <c r="E82" s="35" t="s">
        <v>147</v>
      </c>
    </row>
    <row r="83" spans="1:18" x14ac:dyDescent="0.2">
      <c r="A83" s="25" t="s">
        <v>47</v>
      </c>
      <c r="B83" s="29" t="s">
        <v>148</v>
      </c>
      <c r="C83" s="29" t="s">
        <v>149</v>
      </c>
      <c r="D83" s="25" t="s">
        <v>49</v>
      </c>
      <c r="E83" s="30" t="s">
        <v>150</v>
      </c>
      <c r="F83" s="31" t="s">
        <v>134</v>
      </c>
      <c r="G83" s="32">
        <v>136.928</v>
      </c>
      <c r="H83" s="33">
        <v>0</v>
      </c>
      <c r="I83" s="33">
        <f>ROUND(ROUND(H83,2)*ROUND(G83,3),2)</f>
        <v>0</v>
      </c>
      <c r="J83" s="31" t="s">
        <v>98</v>
      </c>
      <c r="O83">
        <f>(I83*21)/100</f>
        <v>0</v>
      </c>
      <c r="P83" t="s">
        <v>23</v>
      </c>
    </row>
    <row r="84" spans="1:18" x14ac:dyDescent="0.2">
      <c r="A84" s="34" t="s">
        <v>52</v>
      </c>
      <c r="E84" s="35" t="s">
        <v>151</v>
      </c>
    </row>
    <row r="85" spans="1:18" ht="51" x14ac:dyDescent="0.2">
      <c r="A85" s="36" t="s">
        <v>54</v>
      </c>
      <c r="E85" s="37" t="s">
        <v>136</v>
      </c>
    </row>
    <row r="86" spans="1:18" ht="25.5" x14ac:dyDescent="0.2">
      <c r="A86" t="s">
        <v>56</v>
      </c>
      <c r="E86" s="35" t="s">
        <v>152</v>
      </c>
    </row>
    <row r="87" spans="1:18" x14ac:dyDescent="0.2">
      <c r="A87" s="25" t="s">
        <v>47</v>
      </c>
      <c r="B87" s="29" t="s">
        <v>153</v>
      </c>
      <c r="C87" s="29" t="s">
        <v>154</v>
      </c>
      <c r="D87" s="25" t="s">
        <v>49</v>
      </c>
      <c r="E87" s="30" t="s">
        <v>155</v>
      </c>
      <c r="F87" s="31" t="s">
        <v>51</v>
      </c>
      <c r="G87" s="32">
        <v>1</v>
      </c>
      <c r="H87" s="33">
        <v>0</v>
      </c>
      <c r="I87" s="33">
        <f>ROUND(ROUND(H87,2)*ROUND(G87,3),2)</f>
        <v>0</v>
      </c>
      <c r="J87" s="31"/>
      <c r="O87">
        <f>(I87*21)/100</f>
        <v>0</v>
      </c>
      <c r="P87" t="s">
        <v>23</v>
      </c>
    </row>
    <row r="88" spans="1:18" x14ac:dyDescent="0.2">
      <c r="A88" s="34" t="s">
        <v>52</v>
      </c>
      <c r="E88" s="35" t="s">
        <v>156</v>
      </c>
    </row>
    <row r="89" spans="1:18" ht="51" x14ac:dyDescent="0.2">
      <c r="A89" s="36" t="s">
        <v>54</v>
      </c>
      <c r="E89" s="37" t="s">
        <v>55</v>
      </c>
    </row>
    <row r="90" spans="1:18" ht="38.25" x14ac:dyDescent="0.2">
      <c r="A90" t="s">
        <v>56</v>
      </c>
      <c r="E90" s="35" t="s">
        <v>157</v>
      </c>
    </row>
    <row r="91" spans="1:18" ht="12.75" customHeight="1" x14ac:dyDescent="0.2">
      <c r="A91" s="12" t="s">
        <v>45</v>
      </c>
      <c r="B91" s="12"/>
      <c r="C91" s="38" t="s">
        <v>23</v>
      </c>
      <c r="D91" s="12"/>
      <c r="E91" s="27" t="s">
        <v>158</v>
      </c>
      <c r="F91" s="12"/>
      <c r="G91" s="12"/>
      <c r="H91" s="12"/>
      <c r="I91" s="39">
        <f>0+Q91</f>
        <v>0</v>
      </c>
      <c r="J91" s="12"/>
      <c r="O91">
        <f>0+R91</f>
        <v>0</v>
      </c>
      <c r="Q91">
        <f>0+I92+I96+I100+I104</f>
        <v>0</v>
      </c>
      <c r="R91">
        <f>0+O92+O96+O100+O104</f>
        <v>0</v>
      </c>
    </row>
    <row r="92" spans="1:18" x14ac:dyDescent="0.2">
      <c r="A92" s="25" t="s">
        <v>47</v>
      </c>
      <c r="B92" s="29" t="s">
        <v>159</v>
      </c>
      <c r="C92" s="29" t="s">
        <v>160</v>
      </c>
      <c r="D92" s="25" t="s">
        <v>49</v>
      </c>
      <c r="E92" s="30" t="s">
        <v>161</v>
      </c>
      <c r="F92" s="31" t="s">
        <v>134</v>
      </c>
      <c r="G92" s="32">
        <v>16</v>
      </c>
      <c r="H92" s="33">
        <v>0</v>
      </c>
      <c r="I92" s="33">
        <f>ROUND(ROUND(H92,2)*ROUND(G92,3),2)</f>
        <v>0</v>
      </c>
      <c r="J92" s="31" t="s">
        <v>98</v>
      </c>
      <c r="O92">
        <f>(I92*21)/100</f>
        <v>0</v>
      </c>
      <c r="P92" t="s">
        <v>23</v>
      </c>
    </row>
    <row r="93" spans="1:18" x14ac:dyDescent="0.2">
      <c r="A93" s="34" t="s">
        <v>52</v>
      </c>
      <c r="E93" s="35" t="s">
        <v>162</v>
      </c>
    </row>
    <row r="94" spans="1:18" ht="51" x14ac:dyDescent="0.2">
      <c r="A94" s="36" t="s">
        <v>54</v>
      </c>
      <c r="E94" s="37" t="s">
        <v>163</v>
      </c>
    </row>
    <row r="95" spans="1:18" ht="38.25" x14ac:dyDescent="0.2">
      <c r="A95" t="s">
        <v>56</v>
      </c>
      <c r="E95" s="35" t="s">
        <v>164</v>
      </c>
    </row>
    <row r="96" spans="1:18" x14ac:dyDescent="0.2">
      <c r="A96" s="25" t="s">
        <v>47</v>
      </c>
      <c r="B96" s="29" t="s">
        <v>165</v>
      </c>
      <c r="C96" s="29" t="s">
        <v>166</v>
      </c>
      <c r="D96" s="25" t="s">
        <v>49</v>
      </c>
      <c r="E96" s="30" t="s">
        <v>167</v>
      </c>
      <c r="F96" s="31" t="s">
        <v>110</v>
      </c>
      <c r="G96" s="32">
        <v>13.173999999999999</v>
      </c>
      <c r="H96" s="33">
        <v>0</v>
      </c>
      <c r="I96" s="33">
        <f>ROUND(ROUND(H96,2)*ROUND(G96,3),2)</f>
        <v>0</v>
      </c>
      <c r="J96" s="31" t="s">
        <v>98</v>
      </c>
      <c r="O96">
        <f>(I96*21)/100</f>
        <v>0</v>
      </c>
      <c r="P96" t="s">
        <v>23</v>
      </c>
    </row>
    <row r="97" spans="1:18" x14ac:dyDescent="0.2">
      <c r="A97" s="34" t="s">
        <v>52</v>
      </c>
      <c r="E97" s="35" t="s">
        <v>168</v>
      </c>
    </row>
    <row r="98" spans="1:18" ht="51" x14ac:dyDescent="0.2">
      <c r="A98" s="36" t="s">
        <v>54</v>
      </c>
      <c r="E98" s="37" t="s">
        <v>169</v>
      </c>
    </row>
    <row r="99" spans="1:18" ht="280.5" x14ac:dyDescent="0.2">
      <c r="A99" t="s">
        <v>56</v>
      </c>
      <c r="E99" s="35" t="s">
        <v>170</v>
      </c>
    </row>
    <row r="100" spans="1:18" x14ac:dyDescent="0.2">
      <c r="A100" s="25" t="s">
        <v>47</v>
      </c>
      <c r="B100" s="29" t="s">
        <v>171</v>
      </c>
      <c r="C100" s="29" t="s">
        <v>172</v>
      </c>
      <c r="D100" s="25" t="s">
        <v>49</v>
      </c>
      <c r="E100" s="30" t="s">
        <v>173</v>
      </c>
      <c r="F100" s="31" t="s">
        <v>72</v>
      </c>
      <c r="G100" s="32">
        <v>1.014</v>
      </c>
      <c r="H100" s="33">
        <v>0</v>
      </c>
      <c r="I100" s="33">
        <f>ROUND(ROUND(H100,2)*ROUND(G100,3),2)</f>
        <v>0</v>
      </c>
      <c r="J100" s="31" t="s">
        <v>98</v>
      </c>
      <c r="O100">
        <f>(I100*21)/100</f>
        <v>0</v>
      </c>
      <c r="P100" t="s">
        <v>23</v>
      </c>
    </row>
    <row r="101" spans="1:18" ht="25.5" x14ac:dyDescent="0.2">
      <c r="A101" s="34" t="s">
        <v>52</v>
      </c>
      <c r="E101" s="35" t="s">
        <v>174</v>
      </c>
    </row>
    <row r="102" spans="1:18" ht="51" x14ac:dyDescent="0.2">
      <c r="A102" s="36" t="s">
        <v>54</v>
      </c>
      <c r="E102" s="37" t="s">
        <v>175</v>
      </c>
    </row>
    <row r="103" spans="1:18" ht="191.25" x14ac:dyDescent="0.2">
      <c r="A103" t="s">
        <v>56</v>
      </c>
      <c r="E103" s="35" t="s">
        <v>176</v>
      </c>
    </row>
    <row r="104" spans="1:18" x14ac:dyDescent="0.2">
      <c r="A104" s="25" t="s">
        <v>47</v>
      </c>
      <c r="B104" s="29" t="s">
        <v>177</v>
      </c>
      <c r="C104" s="29" t="s">
        <v>178</v>
      </c>
      <c r="D104" s="25" t="s">
        <v>49</v>
      </c>
      <c r="E104" s="30" t="s">
        <v>179</v>
      </c>
      <c r="F104" s="31" t="s">
        <v>134</v>
      </c>
      <c r="G104" s="32">
        <v>986.4</v>
      </c>
      <c r="H104" s="33">
        <v>0</v>
      </c>
      <c r="I104" s="33">
        <f>ROUND(ROUND(H104,2)*ROUND(G104,3),2)</f>
        <v>0</v>
      </c>
      <c r="J104" s="31" t="s">
        <v>98</v>
      </c>
      <c r="O104">
        <f>(I104*21)/100</f>
        <v>0</v>
      </c>
      <c r="P104" t="s">
        <v>23</v>
      </c>
    </row>
    <row r="105" spans="1:18" ht="25.5" x14ac:dyDescent="0.2">
      <c r="A105" s="34" t="s">
        <v>52</v>
      </c>
      <c r="E105" s="35" t="s">
        <v>180</v>
      </c>
    </row>
    <row r="106" spans="1:18" ht="51" x14ac:dyDescent="0.2">
      <c r="A106" s="36" t="s">
        <v>54</v>
      </c>
      <c r="E106" s="37" t="s">
        <v>181</v>
      </c>
    </row>
    <row r="107" spans="1:18" ht="38.25" x14ac:dyDescent="0.2">
      <c r="A107" t="s">
        <v>56</v>
      </c>
      <c r="E107" s="35" t="s">
        <v>182</v>
      </c>
    </row>
    <row r="108" spans="1:18" ht="12.75" customHeight="1" x14ac:dyDescent="0.2">
      <c r="A108" s="12" t="s">
        <v>45</v>
      </c>
      <c r="B108" s="12"/>
      <c r="C108" s="38" t="s">
        <v>22</v>
      </c>
      <c r="D108" s="12"/>
      <c r="E108" s="27" t="s">
        <v>183</v>
      </c>
      <c r="F108" s="12"/>
      <c r="G108" s="12"/>
      <c r="H108" s="12"/>
      <c r="I108" s="39">
        <f>0+Q108</f>
        <v>0</v>
      </c>
      <c r="J108" s="12"/>
      <c r="O108">
        <f>0+R108</f>
        <v>0</v>
      </c>
      <c r="Q108">
        <f>0+I109+I113+I117+I121</f>
        <v>0</v>
      </c>
      <c r="R108">
        <f>0+O109+O113+O117+O121</f>
        <v>0</v>
      </c>
    </row>
    <row r="109" spans="1:18" x14ac:dyDescent="0.2">
      <c r="A109" s="25" t="s">
        <v>47</v>
      </c>
      <c r="B109" s="29" t="s">
        <v>184</v>
      </c>
      <c r="C109" s="29" t="s">
        <v>185</v>
      </c>
      <c r="D109" s="25" t="s">
        <v>49</v>
      </c>
      <c r="E109" s="30" t="s">
        <v>186</v>
      </c>
      <c r="F109" s="31" t="s">
        <v>110</v>
      </c>
      <c r="G109" s="32">
        <v>0.92</v>
      </c>
      <c r="H109" s="33">
        <v>0</v>
      </c>
      <c r="I109" s="33">
        <f>ROUND(ROUND(H109,2)*ROUND(G109,3),2)</f>
        <v>0</v>
      </c>
      <c r="J109" s="31" t="s">
        <v>98</v>
      </c>
      <c r="O109">
        <f>(I109*21)/100</f>
        <v>0</v>
      </c>
      <c r="P109" t="s">
        <v>23</v>
      </c>
    </row>
    <row r="110" spans="1:18" x14ac:dyDescent="0.2">
      <c r="A110" s="34" t="s">
        <v>52</v>
      </c>
      <c r="E110" s="35" t="s">
        <v>187</v>
      </c>
    </row>
    <row r="111" spans="1:18" ht="51" x14ac:dyDescent="0.2">
      <c r="A111" s="36" t="s">
        <v>54</v>
      </c>
      <c r="E111" s="37" t="s">
        <v>188</v>
      </c>
    </row>
    <row r="112" spans="1:18" ht="165.75" x14ac:dyDescent="0.2">
      <c r="A112" t="s">
        <v>56</v>
      </c>
      <c r="E112" s="35" t="s">
        <v>189</v>
      </c>
    </row>
    <row r="113" spans="1:18" x14ac:dyDescent="0.2">
      <c r="A113" s="25" t="s">
        <v>47</v>
      </c>
      <c r="B113" s="29" t="s">
        <v>190</v>
      </c>
      <c r="C113" s="29" t="s">
        <v>191</v>
      </c>
      <c r="D113" s="25" t="s">
        <v>49</v>
      </c>
      <c r="E113" s="30" t="s">
        <v>192</v>
      </c>
      <c r="F113" s="31" t="s">
        <v>72</v>
      </c>
      <c r="G113" s="32">
        <v>0.13200000000000001</v>
      </c>
      <c r="H113" s="33">
        <v>0</v>
      </c>
      <c r="I113" s="33">
        <f>ROUND(ROUND(H113,2)*ROUND(G113,3),2)</f>
        <v>0</v>
      </c>
      <c r="J113" s="31" t="s">
        <v>98</v>
      </c>
      <c r="O113">
        <f>(I113*21)/100</f>
        <v>0</v>
      </c>
      <c r="P113" t="s">
        <v>23</v>
      </c>
    </row>
    <row r="114" spans="1:18" x14ac:dyDescent="0.2">
      <c r="A114" s="34" t="s">
        <v>52</v>
      </c>
      <c r="E114" s="35" t="s">
        <v>187</v>
      </c>
    </row>
    <row r="115" spans="1:18" ht="51" x14ac:dyDescent="0.2">
      <c r="A115" s="36" t="s">
        <v>54</v>
      </c>
      <c r="E115" s="37" t="s">
        <v>193</v>
      </c>
    </row>
    <row r="116" spans="1:18" ht="165.75" x14ac:dyDescent="0.2">
      <c r="A116" t="s">
        <v>56</v>
      </c>
      <c r="E116" s="35" t="s">
        <v>194</v>
      </c>
    </row>
    <row r="117" spans="1:18" ht="25.5" x14ac:dyDescent="0.2">
      <c r="A117" s="25" t="s">
        <v>47</v>
      </c>
      <c r="B117" s="29" t="s">
        <v>195</v>
      </c>
      <c r="C117" s="29" t="s">
        <v>196</v>
      </c>
      <c r="D117" s="25" t="s">
        <v>49</v>
      </c>
      <c r="E117" s="30" t="s">
        <v>197</v>
      </c>
      <c r="F117" s="31" t="s">
        <v>110</v>
      </c>
      <c r="G117" s="32">
        <v>18.5</v>
      </c>
      <c r="H117" s="33">
        <v>0</v>
      </c>
      <c r="I117" s="33">
        <f>ROUND(ROUND(H117,2)*ROUND(G117,3),2)</f>
        <v>0</v>
      </c>
      <c r="J117" s="31" t="s">
        <v>98</v>
      </c>
      <c r="O117">
        <f>(I117*21)/100</f>
        <v>0</v>
      </c>
      <c r="P117" t="s">
        <v>23</v>
      </c>
    </row>
    <row r="118" spans="1:18" x14ac:dyDescent="0.2">
      <c r="A118" s="34" t="s">
        <v>52</v>
      </c>
      <c r="E118" s="35" t="s">
        <v>198</v>
      </c>
    </row>
    <row r="119" spans="1:18" ht="76.5" x14ac:dyDescent="0.2">
      <c r="A119" s="36" t="s">
        <v>54</v>
      </c>
      <c r="E119" s="37" t="s">
        <v>199</v>
      </c>
    </row>
    <row r="120" spans="1:18" ht="25.5" x14ac:dyDescent="0.2">
      <c r="A120" t="s">
        <v>56</v>
      </c>
      <c r="E120" s="35" t="s">
        <v>200</v>
      </c>
    </row>
    <row r="121" spans="1:18" x14ac:dyDescent="0.2">
      <c r="A121" s="25" t="s">
        <v>47</v>
      </c>
      <c r="B121" s="29" t="s">
        <v>201</v>
      </c>
      <c r="C121" s="29" t="s">
        <v>202</v>
      </c>
      <c r="D121" s="25" t="s">
        <v>49</v>
      </c>
      <c r="E121" s="30" t="s">
        <v>203</v>
      </c>
      <c r="F121" s="31" t="s">
        <v>204</v>
      </c>
      <c r="G121" s="32">
        <v>309.81</v>
      </c>
      <c r="H121" s="33">
        <v>0</v>
      </c>
      <c r="I121" s="33">
        <f>ROUND(ROUND(H121,2)*ROUND(G121,3),2)</f>
        <v>0</v>
      </c>
      <c r="J121" s="31" t="s">
        <v>98</v>
      </c>
      <c r="O121">
        <f>(I121*21)/100</f>
        <v>0</v>
      </c>
      <c r="P121" t="s">
        <v>23</v>
      </c>
    </row>
    <row r="122" spans="1:18" x14ac:dyDescent="0.2">
      <c r="A122" s="34" t="s">
        <v>52</v>
      </c>
      <c r="E122" s="35" t="s">
        <v>49</v>
      </c>
    </row>
    <row r="123" spans="1:18" ht="51" x14ac:dyDescent="0.2">
      <c r="A123" s="36" t="s">
        <v>54</v>
      </c>
      <c r="E123" s="37" t="s">
        <v>205</v>
      </c>
    </row>
    <row r="124" spans="1:18" ht="216.75" x14ac:dyDescent="0.2">
      <c r="A124" t="s">
        <v>56</v>
      </c>
      <c r="E124" s="35" t="s">
        <v>206</v>
      </c>
    </row>
    <row r="125" spans="1:18" ht="12.75" customHeight="1" x14ac:dyDescent="0.2">
      <c r="A125" s="12" t="s">
        <v>45</v>
      </c>
      <c r="B125" s="12"/>
      <c r="C125" s="38" t="s">
        <v>33</v>
      </c>
      <c r="D125" s="12"/>
      <c r="E125" s="27" t="s">
        <v>207</v>
      </c>
      <c r="F125" s="12"/>
      <c r="G125" s="12"/>
      <c r="H125" s="12"/>
      <c r="I125" s="39">
        <f>0+Q125</f>
        <v>0</v>
      </c>
      <c r="J125" s="12"/>
      <c r="O125">
        <f>0+R125</f>
        <v>0</v>
      </c>
      <c r="Q125">
        <f>0+I126+I130+I134</f>
        <v>0</v>
      </c>
      <c r="R125">
        <f>0+O126+O130+O134</f>
        <v>0</v>
      </c>
    </row>
    <row r="126" spans="1:18" x14ac:dyDescent="0.2">
      <c r="A126" s="25" t="s">
        <v>47</v>
      </c>
      <c r="B126" s="29" t="s">
        <v>208</v>
      </c>
      <c r="C126" s="29" t="s">
        <v>209</v>
      </c>
      <c r="D126" s="25" t="s">
        <v>49</v>
      </c>
      <c r="E126" s="30" t="s">
        <v>210</v>
      </c>
      <c r="F126" s="31" t="s">
        <v>110</v>
      </c>
      <c r="G126" s="32">
        <v>12.786</v>
      </c>
      <c r="H126" s="33">
        <v>0</v>
      </c>
      <c r="I126" s="33">
        <f>ROUND(ROUND(H126,2)*ROUND(G126,3),2)</f>
        <v>0</v>
      </c>
      <c r="J126" s="31" t="s">
        <v>98</v>
      </c>
      <c r="O126">
        <f>(I126*21)/100</f>
        <v>0</v>
      </c>
      <c r="P126" t="s">
        <v>23</v>
      </c>
    </row>
    <row r="127" spans="1:18" x14ac:dyDescent="0.2">
      <c r="A127" s="34" t="s">
        <v>52</v>
      </c>
      <c r="E127" s="35" t="s">
        <v>211</v>
      </c>
    </row>
    <row r="128" spans="1:18" ht="76.5" x14ac:dyDescent="0.2">
      <c r="A128" s="36" t="s">
        <v>54</v>
      </c>
      <c r="E128" s="37" t="s">
        <v>212</v>
      </c>
    </row>
    <row r="129" spans="1:18" ht="280.5" x14ac:dyDescent="0.2">
      <c r="A129" t="s">
        <v>56</v>
      </c>
      <c r="E129" s="35" t="s">
        <v>213</v>
      </c>
    </row>
    <row r="130" spans="1:18" x14ac:dyDescent="0.2">
      <c r="A130" s="25" t="s">
        <v>47</v>
      </c>
      <c r="B130" s="29" t="s">
        <v>214</v>
      </c>
      <c r="C130" s="29" t="s">
        <v>215</v>
      </c>
      <c r="D130" s="25" t="s">
        <v>49</v>
      </c>
      <c r="E130" s="30" t="s">
        <v>216</v>
      </c>
      <c r="F130" s="31" t="s">
        <v>110</v>
      </c>
      <c r="G130" s="32">
        <v>9.3010000000000002</v>
      </c>
      <c r="H130" s="33">
        <v>0</v>
      </c>
      <c r="I130" s="33">
        <f>ROUND(ROUND(H130,2)*ROUND(G130,3),2)</f>
        <v>0</v>
      </c>
      <c r="J130" s="31" t="s">
        <v>98</v>
      </c>
      <c r="O130">
        <f>(I130*21)/100</f>
        <v>0</v>
      </c>
      <c r="P130" t="s">
        <v>23</v>
      </c>
    </row>
    <row r="131" spans="1:18" ht="25.5" x14ac:dyDescent="0.2">
      <c r="A131" s="34" t="s">
        <v>52</v>
      </c>
      <c r="E131" s="35" t="s">
        <v>217</v>
      </c>
    </row>
    <row r="132" spans="1:18" ht="76.5" x14ac:dyDescent="0.2">
      <c r="A132" s="36" t="s">
        <v>54</v>
      </c>
      <c r="E132" s="37" t="s">
        <v>218</v>
      </c>
    </row>
    <row r="133" spans="1:18" ht="280.5" x14ac:dyDescent="0.2">
      <c r="A133" t="s">
        <v>56</v>
      </c>
      <c r="E133" s="35" t="s">
        <v>213</v>
      </c>
    </row>
    <row r="134" spans="1:18" x14ac:dyDescent="0.2">
      <c r="A134" s="25" t="s">
        <v>47</v>
      </c>
      <c r="B134" s="29" t="s">
        <v>219</v>
      </c>
      <c r="C134" s="29" t="s">
        <v>220</v>
      </c>
      <c r="D134" s="25" t="s">
        <v>49</v>
      </c>
      <c r="E134" s="30" t="s">
        <v>221</v>
      </c>
      <c r="F134" s="31" t="s">
        <v>110</v>
      </c>
      <c r="G134" s="32">
        <v>21.31</v>
      </c>
      <c r="H134" s="33">
        <v>0</v>
      </c>
      <c r="I134" s="33">
        <f>ROUND(ROUND(H134,2)*ROUND(G134,3),2)</f>
        <v>0</v>
      </c>
      <c r="J134" s="31" t="s">
        <v>98</v>
      </c>
      <c r="O134">
        <f>(I134*21)/100</f>
        <v>0</v>
      </c>
      <c r="P134" t="s">
        <v>23</v>
      </c>
    </row>
    <row r="135" spans="1:18" ht="25.5" x14ac:dyDescent="0.2">
      <c r="A135" s="34" t="s">
        <v>52</v>
      </c>
      <c r="E135" s="35" t="s">
        <v>222</v>
      </c>
    </row>
    <row r="136" spans="1:18" ht="76.5" x14ac:dyDescent="0.2">
      <c r="A136" s="36" t="s">
        <v>54</v>
      </c>
      <c r="E136" s="37" t="s">
        <v>223</v>
      </c>
    </row>
    <row r="137" spans="1:18" ht="76.5" x14ac:dyDescent="0.2">
      <c r="A137" t="s">
        <v>56</v>
      </c>
      <c r="E137" s="35" t="s">
        <v>224</v>
      </c>
    </row>
    <row r="138" spans="1:18" ht="12.75" customHeight="1" x14ac:dyDescent="0.2">
      <c r="A138" s="12" t="s">
        <v>45</v>
      </c>
      <c r="B138" s="12"/>
      <c r="C138" s="38" t="s">
        <v>35</v>
      </c>
      <c r="D138" s="12"/>
      <c r="E138" s="27" t="s">
        <v>225</v>
      </c>
      <c r="F138" s="12"/>
      <c r="G138" s="12"/>
      <c r="H138" s="12"/>
      <c r="I138" s="39">
        <f>0+Q138</f>
        <v>0</v>
      </c>
      <c r="J138" s="12"/>
      <c r="O138">
        <f>0+R138</f>
        <v>0</v>
      </c>
      <c r="Q138">
        <f>0+I139</f>
        <v>0</v>
      </c>
      <c r="R138">
        <f>0+O139</f>
        <v>0</v>
      </c>
    </row>
    <row r="139" spans="1:18" ht="25.5" x14ac:dyDescent="0.2">
      <c r="A139" s="25" t="s">
        <v>47</v>
      </c>
      <c r="B139" s="29" t="s">
        <v>226</v>
      </c>
      <c r="C139" s="29" t="s">
        <v>227</v>
      </c>
      <c r="D139" s="25" t="s">
        <v>49</v>
      </c>
      <c r="E139" s="30" t="s">
        <v>228</v>
      </c>
      <c r="F139" s="31" t="s">
        <v>110</v>
      </c>
      <c r="G139" s="32">
        <v>460.69799999999998</v>
      </c>
      <c r="H139" s="33">
        <v>0</v>
      </c>
      <c r="I139" s="33">
        <f>ROUND(ROUND(H139,2)*ROUND(G139,3),2)</f>
        <v>0</v>
      </c>
      <c r="J139" s="31"/>
      <c r="O139">
        <f>(I139*21)/100</f>
        <v>0</v>
      </c>
      <c r="P139" t="s">
        <v>23</v>
      </c>
    </row>
    <row r="140" spans="1:18" ht="63.75" x14ac:dyDescent="0.2">
      <c r="A140" s="34" t="s">
        <v>52</v>
      </c>
      <c r="E140" s="35" t="s">
        <v>229</v>
      </c>
    </row>
    <row r="141" spans="1:18" ht="51" x14ac:dyDescent="0.2">
      <c r="A141" s="36" t="s">
        <v>54</v>
      </c>
      <c r="E141" s="37" t="s">
        <v>230</v>
      </c>
    </row>
    <row r="142" spans="1:18" ht="153" x14ac:dyDescent="0.2">
      <c r="A142" t="s">
        <v>56</v>
      </c>
      <c r="E142" s="35" t="s">
        <v>231</v>
      </c>
    </row>
    <row r="143" spans="1:18" ht="12.75" customHeight="1" x14ac:dyDescent="0.2">
      <c r="A143" s="12" t="s">
        <v>45</v>
      </c>
      <c r="B143" s="12"/>
      <c r="C143" s="38" t="s">
        <v>80</v>
      </c>
      <c r="D143" s="12"/>
      <c r="E143" s="27" t="s">
        <v>232</v>
      </c>
      <c r="F143" s="12"/>
      <c r="G143" s="12"/>
      <c r="H143" s="12"/>
      <c r="I143" s="39">
        <f>0+Q143</f>
        <v>0</v>
      </c>
      <c r="J143" s="12"/>
      <c r="O143">
        <f>0+R143</f>
        <v>0</v>
      </c>
      <c r="Q143">
        <f>0+I144</f>
        <v>0</v>
      </c>
      <c r="R143">
        <f>0+O144</f>
        <v>0</v>
      </c>
    </row>
    <row r="144" spans="1:18" ht="25.5" x14ac:dyDescent="0.2">
      <c r="A144" s="25" t="s">
        <v>47</v>
      </c>
      <c r="B144" s="29" t="s">
        <v>233</v>
      </c>
      <c r="C144" s="29" t="s">
        <v>234</v>
      </c>
      <c r="D144" s="25" t="s">
        <v>49</v>
      </c>
      <c r="E144" s="30" t="s">
        <v>235</v>
      </c>
      <c r="F144" s="31" t="s">
        <v>134</v>
      </c>
      <c r="G144" s="32">
        <v>226.107</v>
      </c>
      <c r="H144" s="33">
        <v>0</v>
      </c>
      <c r="I144" s="33">
        <f>ROUND(ROUND(H144,2)*ROUND(G144,3),2)</f>
        <v>0</v>
      </c>
      <c r="J144" s="31" t="s">
        <v>98</v>
      </c>
      <c r="O144">
        <f>(I144*21)/100</f>
        <v>0</v>
      </c>
      <c r="P144" t="s">
        <v>23</v>
      </c>
    </row>
    <row r="145" spans="1:18" ht="63.75" x14ac:dyDescent="0.2">
      <c r="A145" s="34" t="s">
        <v>52</v>
      </c>
      <c r="E145" s="35" t="s">
        <v>236</v>
      </c>
    </row>
    <row r="146" spans="1:18" ht="51" x14ac:dyDescent="0.2">
      <c r="A146" s="36" t="s">
        <v>54</v>
      </c>
      <c r="E146" s="37" t="s">
        <v>237</v>
      </c>
    </row>
    <row r="147" spans="1:18" ht="140.25" x14ac:dyDescent="0.2">
      <c r="A147" t="s">
        <v>56</v>
      </c>
      <c r="E147" s="35" t="s">
        <v>238</v>
      </c>
    </row>
    <row r="148" spans="1:18" ht="12.75" customHeight="1" x14ac:dyDescent="0.2">
      <c r="A148" s="12" t="s">
        <v>45</v>
      </c>
      <c r="B148" s="12"/>
      <c r="C148" s="38" t="s">
        <v>40</v>
      </c>
      <c r="D148" s="12"/>
      <c r="E148" s="27" t="s">
        <v>239</v>
      </c>
      <c r="F148" s="12"/>
      <c r="G148" s="12"/>
      <c r="H148" s="12"/>
      <c r="I148" s="39">
        <f>0+Q148</f>
        <v>0</v>
      </c>
      <c r="J148" s="12"/>
      <c r="O148">
        <f>0+R148</f>
        <v>0</v>
      </c>
      <c r="Q148">
        <f>0+I149+I153+I157+I161+I165+I169+I173</f>
        <v>0</v>
      </c>
      <c r="R148">
        <f>0+O149+O153+O157+O161+O165+O169+O173</f>
        <v>0</v>
      </c>
    </row>
    <row r="149" spans="1:18" x14ac:dyDescent="0.2">
      <c r="A149" s="25" t="s">
        <v>47</v>
      </c>
      <c r="B149" s="29" t="s">
        <v>240</v>
      </c>
      <c r="C149" s="29" t="s">
        <v>241</v>
      </c>
      <c r="D149" s="25" t="s">
        <v>49</v>
      </c>
      <c r="E149" s="30" t="s">
        <v>242</v>
      </c>
      <c r="F149" s="31" t="s">
        <v>110</v>
      </c>
      <c r="G149" s="32">
        <v>1.6E-2</v>
      </c>
      <c r="H149" s="33">
        <v>0</v>
      </c>
      <c r="I149" s="33">
        <f>ROUND(ROUND(H149,2)*ROUND(G149,3),2)</f>
        <v>0</v>
      </c>
      <c r="J149" s="31" t="s">
        <v>98</v>
      </c>
      <c r="O149">
        <f>(I149*21)/100</f>
        <v>0</v>
      </c>
      <c r="P149" t="s">
        <v>23</v>
      </c>
    </row>
    <row r="150" spans="1:18" x14ac:dyDescent="0.2">
      <c r="A150" s="34" t="s">
        <v>52</v>
      </c>
      <c r="E150" s="35" t="s">
        <v>243</v>
      </c>
    </row>
    <row r="151" spans="1:18" ht="51" x14ac:dyDescent="0.2">
      <c r="A151" s="36" t="s">
        <v>54</v>
      </c>
      <c r="E151" s="37" t="s">
        <v>244</v>
      </c>
    </row>
    <row r="152" spans="1:18" ht="25.5" x14ac:dyDescent="0.2">
      <c r="A152" t="s">
        <v>56</v>
      </c>
      <c r="E152" s="35" t="s">
        <v>245</v>
      </c>
    </row>
    <row r="153" spans="1:18" x14ac:dyDescent="0.2">
      <c r="A153" s="25" t="s">
        <v>47</v>
      </c>
      <c r="B153" s="29" t="s">
        <v>246</v>
      </c>
      <c r="C153" s="29" t="s">
        <v>247</v>
      </c>
      <c r="D153" s="25" t="s">
        <v>49</v>
      </c>
      <c r="E153" s="30" t="s">
        <v>248</v>
      </c>
      <c r="F153" s="31" t="s">
        <v>103</v>
      </c>
      <c r="G153" s="32">
        <v>9.8800000000000008</v>
      </c>
      <c r="H153" s="33">
        <v>0</v>
      </c>
      <c r="I153" s="33">
        <f>ROUND(ROUND(H153,2)*ROUND(G153,3),2)</f>
        <v>0</v>
      </c>
      <c r="J153" s="31" t="s">
        <v>98</v>
      </c>
      <c r="O153">
        <f>(I153*21)/100</f>
        <v>0</v>
      </c>
      <c r="P153" t="s">
        <v>23</v>
      </c>
    </row>
    <row r="154" spans="1:18" x14ac:dyDescent="0.2">
      <c r="A154" s="34" t="s">
        <v>52</v>
      </c>
      <c r="E154" s="35" t="s">
        <v>249</v>
      </c>
    </row>
    <row r="155" spans="1:18" ht="51" x14ac:dyDescent="0.2">
      <c r="A155" s="36" t="s">
        <v>54</v>
      </c>
      <c r="E155" s="37" t="s">
        <v>250</v>
      </c>
    </row>
    <row r="156" spans="1:18" ht="25.5" x14ac:dyDescent="0.2">
      <c r="A156" t="s">
        <v>56</v>
      </c>
      <c r="E156" s="35" t="s">
        <v>245</v>
      </c>
    </row>
    <row r="157" spans="1:18" x14ac:dyDescent="0.2">
      <c r="A157" s="25" t="s">
        <v>47</v>
      </c>
      <c r="B157" s="29" t="s">
        <v>251</v>
      </c>
      <c r="C157" s="29" t="s">
        <v>252</v>
      </c>
      <c r="D157" s="25" t="s">
        <v>49</v>
      </c>
      <c r="E157" s="30" t="s">
        <v>253</v>
      </c>
      <c r="F157" s="31" t="s">
        <v>110</v>
      </c>
      <c r="G157" s="32">
        <v>5.0999999999999997E-2</v>
      </c>
      <c r="H157" s="33">
        <v>0</v>
      </c>
      <c r="I157" s="33">
        <f>ROUND(ROUND(H157,2)*ROUND(G157,3),2)</f>
        <v>0</v>
      </c>
      <c r="J157" s="31" t="s">
        <v>98</v>
      </c>
      <c r="O157">
        <f>(I157*21)/100</f>
        <v>0</v>
      </c>
      <c r="P157" t="s">
        <v>23</v>
      </c>
    </row>
    <row r="158" spans="1:18" x14ac:dyDescent="0.2">
      <c r="A158" s="34" t="s">
        <v>52</v>
      </c>
      <c r="E158" s="35" t="s">
        <v>254</v>
      </c>
    </row>
    <row r="159" spans="1:18" ht="51" x14ac:dyDescent="0.2">
      <c r="A159" s="36" t="s">
        <v>54</v>
      </c>
      <c r="E159" s="37" t="s">
        <v>255</v>
      </c>
    </row>
    <row r="160" spans="1:18" ht="25.5" x14ac:dyDescent="0.2">
      <c r="A160" t="s">
        <v>56</v>
      </c>
      <c r="E160" s="35" t="s">
        <v>256</v>
      </c>
    </row>
    <row r="161" spans="1:16" x14ac:dyDescent="0.2">
      <c r="A161" s="25" t="s">
        <v>47</v>
      </c>
      <c r="B161" s="29" t="s">
        <v>257</v>
      </c>
      <c r="C161" s="29" t="s">
        <v>258</v>
      </c>
      <c r="D161" s="25" t="s">
        <v>49</v>
      </c>
      <c r="E161" s="30" t="s">
        <v>259</v>
      </c>
      <c r="F161" s="31" t="s">
        <v>110</v>
      </c>
      <c r="G161" s="32">
        <v>154.005</v>
      </c>
      <c r="H161" s="33">
        <v>0</v>
      </c>
      <c r="I161" s="33">
        <f>ROUND(ROUND(H161,2)*ROUND(G161,3),2)</f>
        <v>0</v>
      </c>
      <c r="J161" s="31" t="s">
        <v>98</v>
      </c>
      <c r="O161">
        <f>(I161*21)/100</f>
        <v>0</v>
      </c>
      <c r="P161" t="s">
        <v>23</v>
      </c>
    </row>
    <row r="162" spans="1:16" x14ac:dyDescent="0.2">
      <c r="A162" s="34" t="s">
        <v>52</v>
      </c>
      <c r="E162" s="35" t="s">
        <v>260</v>
      </c>
    </row>
    <row r="163" spans="1:16" ht="89.25" x14ac:dyDescent="0.2">
      <c r="A163" s="36" t="s">
        <v>54</v>
      </c>
      <c r="E163" s="37" t="s">
        <v>261</v>
      </c>
    </row>
    <row r="164" spans="1:16" ht="89.25" x14ac:dyDescent="0.2">
      <c r="A164" t="s">
        <v>56</v>
      </c>
      <c r="E164" s="35" t="s">
        <v>262</v>
      </c>
    </row>
    <row r="165" spans="1:16" x14ac:dyDescent="0.2">
      <c r="A165" s="25" t="s">
        <v>47</v>
      </c>
      <c r="B165" s="29" t="s">
        <v>263</v>
      </c>
      <c r="C165" s="29" t="s">
        <v>264</v>
      </c>
      <c r="D165" s="25" t="s">
        <v>49</v>
      </c>
      <c r="E165" s="30" t="s">
        <v>265</v>
      </c>
      <c r="F165" s="31" t="s">
        <v>134</v>
      </c>
      <c r="G165" s="32">
        <v>67.367999999999995</v>
      </c>
      <c r="H165" s="33">
        <v>0</v>
      </c>
      <c r="I165" s="33">
        <f>ROUND(ROUND(H165,2)*ROUND(G165,3),2)</f>
        <v>0</v>
      </c>
      <c r="J165" s="31" t="s">
        <v>98</v>
      </c>
      <c r="O165">
        <f>(I165*21)/100</f>
        <v>0</v>
      </c>
      <c r="P165" t="s">
        <v>23</v>
      </c>
    </row>
    <row r="166" spans="1:16" x14ac:dyDescent="0.2">
      <c r="A166" s="34" t="s">
        <v>52</v>
      </c>
      <c r="E166" s="35" t="s">
        <v>266</v>
      </c>
    </row>
    <row r="167" spans="1:16" ht="51" x14ac:dyDescent="0.2">
      <c r="A167" s="36" t="s">
        <v>54</v>
      </c>
      <c r="E167" s="37" t="s">
        <v>267</v>
      </c>
    </row>
    <row r="168" spans="1:16" ht="76.5" x14ac:dyDescent="0.2">
      <c r="A168" t="s">
        <v>56</v>
      </c>
      <c r="E168" s="35" t="s">
        <v>268</v>
      </c>
    </row>
    <row r="169" spans="1:16" x14ac:dyDescent="0.2">
      <c r="A169" s="25" t="s">
        <v>47</v>
      </c>
      <c r="B169" s="29" t="s">
        <v>269</v>
      </c>
      <c r="C169" s="29" t="s">
        <v>270</v>
      </c>
      <c r="D169" s="25" t="s">
        <v>49</v>
      </c>
      <c r="E169" s="30" t="s">
        <v>271</v>
      </c>
      <c r="F169" s="31" t="s">
        <v>103</v>
      </c>
      <c r="G169" s="32">
        <v>13.85</v>
      </c>
      <c r="H169" s="33">
        <v>0</v>
      </c>
      <c r="I169" s="33">
        <f>ROUND(ROUND(H169,2)*ROUND(G169,3),2)</f>
        <v>0</v>
      </c>
      <c r="J169" s="31"/>
      <c r="O169">
        <f>(I169*21)/100</f>
        <v>0</v>
      </c>
      <c r="P169" t="s">
        <v>23</v>
      </c>
    </row>
    <row r="170" spans="1:16" x14ac:dyDescent="0.2">
      <c r="A170" s="34" t="s">
        <v>52</v>
      </c>
      <c r="E170" s="35" t="s">
        <v>272</v>
      </c>
    </row>
    <row r="171" spans="1:16" ht="51" x14ac:dyDescent="0.2">
      <c r="A171" s="36" t="s">
        <v>54</v>
      </c>
      <c r="E171" s="37" t="s">
        <v>273</v>
      </c>
    </row>
    <row r="172" spans="1:16" ht="38.25" x14ac:dyDescent="0.2">
      <c r="A172" t="s">
        <v>56</v>
      </c>
      <c r="E172" s="35" t="s">
        <v>274</v>
      </c>
    </row>
    <row r="173" spans="1:16" x14ac:dyDescent="0.2">
      <c r="A173" s="25" t="s">
        <v>47</v>
      </c>
      <c r="B173" s="29" t="s">
        <v>275</v>
      </c>
      <c r="C173" s="29" t="s">
        <v>276</v>
      </c>
      <c r="D173" s="25" t="s">
        <v>49</v>
      </c>
      <c r="E173" s="30" t="s">
        <v>277</v>
      </c>
      <c r="F173" s="31" t="s">
        <v>97</v>
      </c>
      <c r="G173" s="32">
        <v>2</v>
      </c>
      <c r="H173" s="33">
        <v>0</v>
      </c>
      <c r="I173" s="33">
        <f>ROUND(ROUND(H173,2)*ROUND(G173,3),2)</f>
        <v>0</v>
      </c>
      <c r="J173" s="31"/>
      <c r="O173">
        <f>(I173*21)/100</f>
        <v>0</v>
      </c>
      <c r="P173" t="s">
        <v>23</v>
      </c>
    </row>
    <row r="174" spans="1:16" x14ac:dyDescent="0.2">
      <c r="A174" s="34" t="s">
        <v>52</v>
      </c>
      <c r="E174" s="35" t="s">
        <v>278</v>
      </c>
    </row>
    <row r="175" spans="1:16" ht="51" x14ac:dyDescent="0.2">
      <c r="A175" s="36" t="s">
        <v>54</v>
      </c>
      <c r="E175" s="37" t="s">
        <v>279</v>
      </c>
    </row>
    <row r="176" spans="1:16" ht="280.5" x14ac:dyDescent="0.2">
      <c r="A176" t="s">
        <v>56</v>
      </c>
      <c r="E176" s="35" t="s">
        <v>213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0+O8+O21+O42+O79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280</v>
      </c>
      <c r="I3" s="40">
        <f>0+I8+I21+I42+I79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280</v>
      </c>
      <c r="D4" s="2"/>
      <c r="E4" s="21" t="s">
        <v>281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27</v>
      </c>
      <c r="D8" s="22"/>
      <c r="E8" s="27" t="s">
        <v>46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5" t="s">
        <v>47</v>
      </c>
      <c r="B9" s="29" t="s">
        <v>29</v>
      </c>
      <c r="C9" s="29" t="s">
        <v>58</v>
      </c>
      <c r="D9" s="25" t="s">
        <v>49</v>
      </c>
      <c r="E9" s="30" t="s">
        <v>61</v>
      </c>
      <c r="F9" s="31" t="s">
        <v>51</v>
      </c>
      <c r="G9" s="32">
        <v>1</v>
      </c>
      <c r="H9" s="33">
        <v>0</v>
      </c>
      <c r="I9" s="33">
        <f>ROUND(ROUND(H9,2)*ROUND(G9,3),2)</f>
        <v>0</v>
      </c>
      <c r="J9" s="31" t="s">
        <v>98</v>
      </c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282</v>
      </c>
    </row>
    <row r="11" spans="1:18" ht="51" x14ac:dyDescent="0.2">
      <c r="A11" s="36" t="s">
        <v>54</v>
      </c>
      <c r="E11" s="37" t="s">
        <v>99</v>
      </c>
    </row>
    <row r="12" spans="1:18" x14ac:dyDescent="0.2">
      <c r="A12" t="s">
        <v>56</v>
      </c>
      <c r="E12" s="35" t="s">
        <v>57</v>
      </c>
    </row>
    <row r="13" spans="1:18" x14ac:dyDescent="0.2">
      <c r="A13" s="25" t="s">
        <v>47</v>
      </c>
      <c r="B13" s="29" t="s">
        <v>23</v>
      </c>
      <c r="C13" s="29" t="s">
        <v>283</v>
      </c>
      <c r="D13" s="25" t="s">
        <v>49</v>
      </c>
      <c r="E13" s="30" t="s">
        <v>284</v>
      </c>
      <c r="F13" s="31" t="s">
        <v>285</v>
      </c>
      <c r="G13" s="32">
        <v>20</v>
      </c>
      <c r="H13" s="33">
        <v>0</v>
      </c>
      <c r="I13" s="33">
        <f>ROUND(ROUND(H13,2)*ROUND(G13,3),2)</f>
        <v>0</v>
      </c>
      <c r="J13" s="31" t="s">
        <v>98</v>
      </c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286</v>
      </c>
    </row>
    <row r="15" spans="1:18" ht="51" x14ac:dyDescent="0.2">
      <c r="A15" s="36" t="s">
        <v>54</v>
      </c>
      <c r="E15" s="37" t="s">
        <v>287</v>
      </c>
    </row>
    <row r="16" spans="1:18" x14ac:dyDescent="0.2">
      <c r="A16" t="s">
        <v>56</v>
      </c>
      <c r="E16" s="35" t="s">
        <v>288</v>
      </c>
    </row>
    <row r="17" spans="1:18" x14ac:dyDescent="0.2">
      <c r="A17" s="25" t="s">
        <v>47</v>
      </c>
      <c r="B17" s="29" t="s">
        <v>22</v>
      </c>
      <c r="C17" s="29" t="s">
        <v>289</v>
      </c>
      <c r="D17" s="25" t="s">
        <v>49</v>
      </c>
      <c r="E17" s="30" t="s">
        <v>290</v>
      </c>
      <c r="F17" s="31" t="s">
        <v>97</v>
      </c>
      <c r="G17" s="32">
        <v>3</v>
      </c>
      <c r="H17" s="33">
        <v>0</v>
      </c>
      <c r="I17" s="33">
        <f>ROUND(ROUND(H17,2)*ROUND(G17,3),2)</f>
        <v>0</v>
      </c>
      <c r="J17" s="31" t="s">
        <v>98</v>
      </c>
      <c r="O17">
        <f>(I17*21)/100</f>
        <v>0</v>
      </c>
      <c r="P17" t="s">
        <v>23</v>
      </c>
    </row>
    <row r="18" spans="1:18" x14ac:dyDescent="0.2">
      <c r="A18" s="34" t="s">
        <v>52</v>
      </c>
      <c r="E18" s="35" t="s">
        <v>291</v>
      </c>
    </row>
    <row r="19" spans="1:18" ht="51" x14ac:dyDescent="0.2">
      <c r="A19" s="36" t="s">
        <v>54</v>
      </c>
      <c r="E19" s="37" t="s">
        <v>292</v>
      </c>
    </row>
    <row r="20" spans="1:18" x14ac:dyDescent="0.2">
      <c r="A20" t="s">
        <v>56</v>
      </c>
      <c r="E20" s="35" t="s">
        <v>57</v>
      </c>
    </row>
    <row r="21" spans="1:18" ht="12.75" customHeight="1" x14ac:dyDescent="0.2">
      <c r="A21" s="12" t="s">
        <v>45</v>
      </c>
      <c r="B21" s="12"/>
      <c r="C21" s="38" t="s">
        <v>67</v>
      </c>
      <c r="D21" s="12"/>
      <c r="E21" s="27" t="s">
        <v>68</v>
      </c>
      <c r="F21" s="12"/>
      <c r="G21" s="12"/>
      <c r="H21" s="12"/>
      <c r="I21" s="39">
        <f>0+Q21</f>
        <v>0</v>
      </c>
      <c r="J21" s="12"/>
      <c r="O21">
        <f>0+R21</f>
        <v>0</v>
      </c>
      <c r="Q21">
        <f>0+I22+I26+I30+I34+I38</f>
        <v>0</v>
      </c>
      <c r="R21">
        <f>0+O22+O26+O30+O34+O38</f>
        <v>0</v>
      </c>
    </row>
    <row r="22" spans="1:18" ht="38.25" x14ac:dyDescent="0.2">
      <c r="A22" s="25" t="s">
        <v>47</v>
      </c>
      <c r="B22" s="29" t="s">
        <v>33</v>
      </c>
      <c r="C22" s="29" t="s">
        <v>293</v>
      </c>
      <c r="D22" s="25" t="s">
        <v>294</v>
      </c>
      <c r="E22" s="30" t="s">
        <v>295</v>
      </c>
      <c r="F22" s="31" t="s">
        <v>72</v>
      </c>
      <c r="G22" s="32">
        <v>152.25</v>
      </c>
      <c r="H22" s="33">
        <v>0</v>
      </c>
      <c r="I22" s="33">
        <f>ROUND(ROUND(H22,2)*ROUND(G22,3),2)</f>
        <v>0</v>
      </c>
      <c r="J22" s="31" t="s">
        <v>98</v>
      </c>
      <c r="O22">
        <f>(I22*21)/100</f>
        <v>0</v>
      </c>
      <c r="P22" t="s">
        <v>23</v>
      </c>
    </row>
    <row r="23" spans="1:18" ht="25.5" x14ac:dyDescent="0.2">
      <c r="A23" s="34" t="s">
        <v>52</v>
      </c>
      <c r="E23" s="35" t="s">
        <v>296</v>
      </c>
    </row>
    <row r="24" spans="1:18" ht="51" x14ac:dyDescent="0.2">
      <c r="A24" s="36" t="s">
        <v>54</v>
      </c>
      <c r="E24" s="37" t="s">
        <v>297</v>
      </c>
    </row>
    <row r="25" spans="1:18" ht="153" x14ac:dyDescent="0.2">
      <c r="A25" t="s">
        <v>56</v>
      </c>
      <c r="E25" s="35" t="s">
        <v>298</v>
      </c>
    </row>
    <row r="26" spans="1:18" ht="38.25" x14ac:dyDescent="0.2">
      <c r="A26" s="25" t="s">
        <v>47</v>
      </c>
      <c r="B26" s="29" t="s">
        <v>35</v>
      </c>
      <c r="C26" s="29" t="s">
        <v>299</v>
      </c>
      <c r="D26" s="25" t="s">
        <v>300</v>
      </c>
      <c r="E26" s="30" t="s">
        <v>301</v>
      </c>
      <c r="F26" s="31" t="s">
        <v>72</v>
      </c>
      <c r="G26" s="32">
        <v>13.5</v>
      </c>
      <c r="H26" s="33">
        <v>0</v>
      </c>
      <c r="I26" s="33">
        <f>ROUND(ROUND(H26,2)*ROUND(G26,3),2)</f>
        <v>0</v>
      </c>
      <c r="J26" s="31" t="s">
        <v>98</v>
      </c>
      <c r="O26">
        <f>(I26*21)/100</f>
        <v>0</v>
      </c>
      <c r="P26" t="s">
        <v>23</v>
      </c>
    </row>
    <row r="27" spans="1:18" ht="25.5" x14ac:dyDescent="0.2">
      <c r="A27" s="34" t="s">
        <v>52</v>
      </c>
      <c r="E27" s="35" t="s">
        <v>302</v>
      </c>
    </row>
    <row r="28" spans="1:18" ht="51" x14ac:dyDescent="0.2">
      <c r="A28" s="36" t="s">
        <v>54</v>
      </c>
      <c r="E28" s="37" t="s">
        <v>303</v>
      </c>
    </row>
    <row r="29" spans="1:18" ht="153" x14ac:dyDescent="0.2">
      <c r="A29" t="s">
        <v>56</v>
      </c>
      <c r="E29" s="35" t="s">
        <v>298</v>
      </c>
    </row>
    <row r="30" spans="1:18" ht="38.25" x14ac:dyDescent="0.2">
      <c r="A30" s="25" t="s">
        <v>47</v>
      </c>
      <c r="B30" s="29" t="s">
        <v>37</v>
      </c>
      <c r="C30" s="29" t="s">
        <v>304</v>
      </c>
      <c r="D30" s="25" t="s">
        <v>305</v>
      </c>
      <c r="E30" s="30" t="s">
        <v>306</v>
      </c>
      <c r="F30" s="31" t="s">
        <v>72</v>
      </c>
      <c r="G30" s="32">
        <v>8.9999999999999993E-3</v>
      </c>
      <c r="H30" s="33">
        <v>0</v>
      </c>
      <c r="I30" s="33">
        <f>ROUND(ROUND(H30,2)*ROUND(G30,3),2)</f>
        <v>0</v>
      </c>
      <c r="J30" s="31" t="s">
        <v>98</v>
      </c>
      <c r="O30">
        <f>(I30*21)/100</f>
        <v>0</v>
      </c>
      <c r="P30" t="s">
        <v>23</v>
      </c>
    </row>
    <row r="31" spans="1:18" ht="25.5" x14ac:dyDescent="0.2">
      <c r="A31" s="34" t="s">
        <v>52</v>
      </c>
      <c r="E31" s="35" t="s">
        <v>73</v>
      </c>
    </row>
    <row r="32" spans="1:18" ht="51" x14ac:dyDescent="0.2">
      <c r="A32" s="36" t="s">
        <v>54</v>
      </c>
      <c r="E32" s="37" t="s">
        <v>307</v>
      </c>
    </row>
    <row r="33" spans="1:18" ht="153" x14ac:dyDescent="0.2">
      <c r="A33" t="s">
        <v>56</v>
      </c>
      <c r="E33" s="35" t="s">
        <v>298</v>
      </c>
    </row>
    <row r="34" spans="1:18" ht="38.25" x14ac:dyDescent="0.2">
      <c r="A34" s="25" t="s">
        <v>47</v>
      </c>
      <c r="B34" s="29" t="s">
        <v>80</v>
      </c>
      <c r="C34" s="29" t="s">
        <v>308</v>
      </c>
      <c r="D34" s="25" t="s">
        <v>29</v>
      </c>
      <c r="E34" s="30" t="s">
        <v>309</v>
      </c>
      <c r="F34" s="31" t="s">
        <v>72</v>
      </c>
      <c r="G34" s="32">
        <v>5.27</v>
      </c>
      <c r="H34" s="33">
        <v>0</v>
      </c>
      <c r="I34" s="33">
        <f>ROUND(ROUND(H34,2)*ROUND(G34,3),2)</f>
        <v>0</v>
      </c>
      <c r="J34" s="31" t="s">
        <v>98</v>
      </c>
      <c r="O34">
        <f>(I34*21)/100</f>
        <v>0</v>
      </c>
      <c r="P34" t="s">
        <v>23</v>
      </c>
    </row>
    <row r="35" spans="1:18" x14ac:dyDescent="0.2">
      <c r="A35" s="34" t="s">
        <v>52</v>
      </c>
      <c r="E35" s="35" t="s">
        <v>310</v>
      </c>
    </row>
    <row r="36" spans="1:18" ht="51" x14ac:dyDescent="0.2">
      <c r="A36" s="36" t="s">
        <v>54</v>
      </c>
      <c r="E36" s="37" t="s">
        <v>311</v>
      </c>
    </row>
    <row r="37" spans="1:18" ht="89.25" x14ac:dyDescent="0.2">
      <c r="A37" t="s">
        <v>56</v>
      </c>
      <c r="E37" s="35" t="s">
        <v>75</v>
      </c>
    </row>
    <row r="38" spans="1:18" ht="38.25" x14ac:dyDescent="0.2">
      <c r="A38" s="25" t="s">
        <v>47</v>
      </c>
      <c r="B38" s="29" t="s">
        <v>85</v>
      </c>
      <c r="C38" s="29" t="s">
        <v>308</v>
      </c>
      <c r="D38" s="25" t="s">
        <v>312</v>
      </c>
      <c r="E38" s="30" t="s">
        <v>313</v>
      </c>
      <c r="F38" s="31" t="s">
        <v>72</v>
      </c>
      <c r="G38" s="32">
        <v>1.9E-2</v>
      </c>
      <c r="H38" s="33">
        <v>0</v>
      </c>
      <c r="I38" s="33">
        <f>ROUND(ROUND(H38,2)*ROUND(G38,3),2)</f>
        <v>0</v>
      </c>
      <c r="J38" s="31" t="s">
        <v>98</v>
      </c>
      <c r="O38">
        <f>(I38*21)/100</f>
        <v>0</v>
      </c>
      <c r="P38" t="s">
        <v>23</v>
      </c>
    </row>
    <row r="39" spans="1:18" ht="25.5" x14ac:dyDescent="0.2">
      <c r="A39" s="34" t="s">
        <v>52</v>
      </c>
      <c r="E39" s="35" t="s">
        <v>73</v>
      </c>
    </row>
    <row r="40" spans="1:18" ht="51" x14ac:dyDescent="0.2">
      <c r="A40" s="36" t="s">
        <v>54</v>
      </c>
      <c r="E40" s="37" t="s">
        <v>314</v>
      </c>
    </row>
    <row r="41" spans="1:18" ht="153" x14ac:dyDescent="0.2">
      <c r="A41" t="s">
        <v>56</v>
      </c>
      <c r="E41" s="35" t="s">
        <v>298</v>
      </c>
    </row>
    <row r="42" spans="1:18" ht="12.75" customHeight="1" x14ac:dyDescent="0.2">
      <c r="A42" s="12" t="s">
        <v>45</v>
      </c>
      <c r="B42" s="12"/>
      <c r="C42" s="38" t="s">
        <v>35</v>
      </c>
      <c r="D42" s="12"/>
      <c r="E42" s="27" t="s">
        <v>225</v>
      </c>
      <c r="F42" s="12"/>
      <c r="G42" s="12"/>
      <c r="H42" s="12"/>
      <c r="I42" s="39">
        <f>0+Q42</f>
        <v>0</v>
      </c>
      <c r="J42" s="12"/>
      <c r="O42">
        <f>0+R42</f>
        <v>0</v>
      </c>
      <c r="Q42">
        <f>0+I43+I47+I51+I55+I59+I63+I67+I71+I75</f>
        <v>0</v>
      </c>
      <c r="R42">
        <f>0+O43+O47+O51+O55+O59+O63+O67+O71+O75</f>
        <v>0</v>
      </c>
    </row>
    <row r="43" spans="1:18" x14ac:dyDescent="0.2">
      <c r="A43" s="25" t="s">
        <v>47</v>
      </c>
      <c r="B43" s="29" t="s">
        <v>40</v>
      </c>
      <c r="C43" s="29" t="s">
        <v>315</v>
      </c>
      <c r="D43" s="25" t="s">
        <v>49</v>
      </c>
      <c r="E43" s="30" t="s">
        <v>316</v>
      </c>
      <c r="F43" s="31" t="s">
        <v>110</v>
      </c>
      <c r="G43" s="32">
        <v>75.400000000000006</v>
      </c>
      <c r="H43" s="33">
        <v>0</v>
      </c>
      <c r="I43" s="33">
        <f>ROUND(ROUND(H43,2)*ROUND(G43,3),2)</f>
        <v>0</v>
      </c>
      <c r="J43" s="31" t="s">
        <v>98</v>
      </c>
      <c r="O43">
        <f>(I43*21)/100</f>
        <v>0</v>
      </c>
      <c r="P43" t="s">
        <v>23</v>
      </c>
    </row>
    <row r="44" spans="1:18" x14ac:dyDescent="0.2">
      <c r="A44" s="34" t="s">
        <v>52</v>
      </c>
      <c r="E44" s="35" t="s">
        <v>49</v>
      </c>
    </row>
    <row r="45" spans="1:18" ht="51" x14ac:dyDescent="0.2">
      <c r="A45" s="36" t="s">
        <v>54</v>
      </c>
      <c r="E45" s="37" t="s">
        <v>317</v>
      </c>
    </row>
    <row r="46" spans="1:18" ht="89.25" x14ac:dyDescent="0.2">
      <c r="A46" t="s">
        <v>56</v>
      </c>
      <c r="E46" s="35" t="s">
        <v>318</v>
      </c>
    </row>
    <row r="47" spans="1:18" x14ac:dyDescent="0.2">
      <c r="A47" s="25" t="s">
        <v>47</v>
      </c>
      <c r="B47" s="29" t="s">
        <v>42</v>
      </c>
      <c r="C47" s="29" t="s">
        <v>319</v>
      </c>
      <c r="D47" s="25" t="s">
        <v>49</v>
      </c>
      <c r="E47" s="30" t="s">
        <v>320</v>
      </c>
      <c r="F47" s="31" t="s">
        <v>110</v>
      </c>
      <c r="G47" s="32">
        <v>85</v>
      </c>
      <c r="H47" s="33">
        <v>0</v>
      </c>
      <c r="I47" s="33">
        <f>ROUND(ROUND(H47,2)*ROUND(G47,3),2)</f>
        <v>0</v>
      </c>
      <c r="J47" s="31" t="s">
        <v>98</v>
      </c>
      <c r="O47">
        <f>(I47*21)/100</f>
        <v>0</v>
      </c>
      <c r="P47" t="s">
        <v>23</v>
      </c>
    </row>
    <row r="48" spans="1:18" x14ac:dyDescent="0.2">
      <c r="A48" s="34" t="s">
        <v>52</v>
      </c>
      <c r="E48" s="35" t="s">
        <v>49</v>
      </c>
    </row>
    <row r="49" spans="1:16" ht="51" x14ac:dyDescent="0.2">
      <c r="A49" s="36" t="s">
        <v>54</v>
      </c>
      <c r="E49" s="37" t="s">
        <v>321</v>
      </c>
    </row>
    <row r="50" spans="1:16" ht="89.25" x14ac:dyDescent="0.2">
      <c r="A50" t="s">
        <v>56</v>
      </c>
      <c r="E50" s="35" t="s">
        <v>318</v>
      </c>
    </row>
    <row r="51" spans="1:16" ht="25.5" x14ac:dyDescent="0.2">
      <c r="A51" s="25" t="s">
        <v>47</v>
      </c>
      <c r="B51" s="29" t="s">
        <v>44</v>
      </c>
      <c r="C51" s="29" t="s">
        <v>322</v>
      </c>
      <c r="D51" s="25" t="s">
        <v>49</v>
      </c>
      <c r="E51" s="30" t="s">
        <v>323</v>
      </c>
      <c r="F51" s="31" t="s">
        <v>103</v>
      </c>
      <c r="G51" s="32">
        <v>29</v>
      </c>
      <c r="H51" s="33">
        <v>0</v>
      </c>
      <c r="I51" s="33">
        <f>ROUND(ROUND(H51,2)*ROUND(G51,3),2)</f>
        <v>0</v>
      </c>
      <c r="J51" s="31" t="s">
        <v>98</v>
      </c>
      <c r="O51">
        <f>(I51*21)/100</f>
        <v>0</v>
      </c>
      <c r="P51" t="s">
        <v>23</v>
      </c>
    </row>
    <row r="52" spans="1:16" x14ac:dyDescent="0.2">
      <c r="A52" s="34" t="s">
        <v>52</v>
      </c>
      <c r="E52" s="35" t="s">
        <v>49</v>
      </c>
    </row>
    <row r="53" spans="1:16" ht="51" x14ac:dyDescent="0.2">
      <c r="A53" s="36" t="s">
        <v>54</v>
      </c>
      <c r="E53" s="37" t="s">
        <v>324</v>
      </c>
    </row>
    <row r="54" spans="1:16" ht="306" x14ac:dyDescent="0.2">
      <c r="A54" t="s">
        <v>56</v>
      </c>
      <c r="E54" s="35" t="s">
        <v>325</v>
      </c>
    </row>
    <row r="55" spans="1:16" ht="25.5" x14ac:dyDescent="0.2">
      <c r="A55" s="25" t="s">
        <v>47</v>
      </c>
      <c r="B55" s="29" t="s">
        <v>107</v>
      </c>
      <c r="C55" s="29" t="s">
        <v>326</v>
      </c>
      <c r="D55" s="25" t="s">
        <v>49</v>
      </c>
      <c r="E55" s="30" t="s">
        <v>327</v>
      </c>
      <c r="F55" s="31" t="s">
        <v>103</v>
      </c>
      <c r="G55" s="32">
        <v>170</v>
      </c>
      <c r="H55" s="33">
        <v>0</v>
      </c>
      <c r="I55" s="33">
        <f>ROUND(ROUND(H55,2)*ROUND(G55,3),2)</f>
        <v>0</v>
      </c>
      <c r="J55" s="31" t="s">
        <v>98</v>
      </c>
      <c r="O55">
        <f>(I55*21)/100</f>
        <v>0</v>
      </c>
      <c r="P55" t="s">
        <v>23</v>
      </c>
    </row>
    <row r="56" spans="1:16" x14ac:dyDescent="0.2">
      <c r="A56" s="34" t="s">
        <v>52</v>
      </c>
      <c r="E56" s="35" t="s">
        <v>49</v>
      </c>
    </row>
    <row r="57" spans="1:16" ht="51" x14ac:dyDescent="0.2">
      <c r="A57" s="36" t="s">
        <v>54</v>
      </c>
      <c r="E57" s="37" t="s">
        <v>328</v>
      </c>
    </row>
    <row r="58" spans="1:16" ht="127.5" x14ac:dyDescent="0.2">
      <c r="A58" t="s">
        <v>56</v>
      </c>
      <c r="E58" s="35" t="s">
        <v>329</v>
      </c>
    </row>
    <row r="59" spans="1:16" x14ac:dyDescent="0.2">
      <c r="A59" s="25" t="s">
        <v>47</v>
      </c>
      <c r="B59" s="29" t="s">
        <v>114</v>
      </c>
      <c r="C59" s="29" t="s">
        <v>330</v>
      </c>
      <c r="D59" s="25" t="s">
        <v>49</v>
      </c>
      <c r="E59" s="30" t="s">
        <v>331</v>
      </c>
      <c r="F59" s="31" t="s">
        <v>97</v>
      </c>
      <c r="G59" s="32">
        <v>20</v>
      </c>
      <c r="H59" s="33">
        <v>0</v>
      </c>
      <c r="I59" s="33">
        <f>ROUND(ROUND(H59,2)*ROUND(G59,3),2)</f>
        <v>0</v>
      </c>
      <c r="J59" s="31" t="s">
        <v>98</v>
      </c>
      <c r="O59">
        <f>(I59*21)/100</f>
        <v>0</v>
      </c>
      <c r="P59" t="s">
        <v>23</v>
      </c>
    </row>
    <row r="60" spans="1:16" x14ac:dyDescent="0.2">
      <c r="A60" s="34" t="s">
        <v>52</v>
      </c>
      <c r="E60" s="35" t="s">
        <v>49</v>
      </c>
    </row>
    <row r="61" spans="1:16" ht="51" x14ac:dyDescent="0.2">
      <c r="A61" s="36" t="s">
        <v>54</v>
      </c>
      <c r="E61" s="37" t="s">
        <v>332</v>
      </c>
    </row>
    <row r="62" spans="1:16" ht="267.75" x14ac:dyDescent="0.2">
      <c r="A62" t="s">
        <v>56</v>
      </c>
      <c r="E62" s="35" t="s">
        <v>333</v>
      </c>
    </row>
    <row r="63" spans="1:16" ht="25.5" x14ac:dyDescent="0.2">
      <c r="A63" s="25" t="s">
        <v>47</v>
      </c>
      <c r="B63" s="29" t="s">
        <v>119</v>
      </c>
      <c r="C63" s="29" t="s">
        <v>334</v>
      </c>
      <c r="D63" s="25" t="s">
        <v>49</v>
      </c>
      <c r="E63" s="30" t="s">
        <v>335</v>
      </c>
      <c r="F63" s="31" t="s">
        <v>103</v>
      </c>
      <c r="G63" s="32">
        <v>220</v>
      </c>
      <c r="H63" s="33">
        <v>0</v>
      </c>
      <c r="I63" s="33">
        <f>ROUND(ROUND(H63,2)*ROUND(G63,3),2)</f>
        <v>0</v>
      </c>
      <c r="J63" s="31" t="s">
        <v>98</v>
      </c>
      <c r="O63">
        <f>(I63*21)/100</f>
        <v>0</v>
      </c>
      <c r="P63" t="s">
        <v>23</v>
      </c>
    </row>
    <row r="64" spans="1:16" x14ac:dyDescent="0.2">
      <c r="A64" s="34" t="s">
        <v>52</v>
      </c>
      <c r="E64" s="35" t="s">
        <v>49</v>
      </c>
    </row>
    <row r="65" spans="1:18" ht="51" x14ac:dyDescent="0.2">
      <c r="A65" s="36" t="s">
        <v>54</v>
      </c>
      <c r="E65" s="37" t="s">
        <v>336</v>
      </c>
    </row>
    <row r="66" spans="1:18" ht="191.25" x14ac:dyDescent="0.2">
      <c r="A66" t="s">
        <v>56</v>
      </c>
      <c r="E66" s="35" t="s">
        <v>337</v>
      </c>
    </row>
    <row r="67" spans="1:18" ht="38.25" x14ac:dyDescent="0.2">
      <c r="A67" s="25" t="s">
        <v>47</v>
      </c>
      <c r="B67" s="29" t="s">
        <v>125</v>
      </c>
      <c r="C67" s="29" t="s">
        <v>338</v>
      </c>
      <c r="D67" s="25" t="s">
        <v>49</v>
      </c>
      <c r="E67" s="30" t="s">
        <v>339</v>
      </c>
      <c r="F67" s="31" t="s">
        <v>97</v>
      </c>
      <c r="G67" s="32">
        <v>15</v>
      </c>
      <c r="H67" s="33">
        <v>0</v>
      </c>
      <c r="I67" s="33">
        <f>ROUND(ROUND(H67,2)*ROUND(G67,3),2)</f>
        <v>0</v>
      </c>
      <c r="J67" s="31" t="s">
        <v>98</v>
      </c>
      <c r="O67">
        <f>(I67*21)/100</f>
        <v>0</v>
      </c>
      <c r="P67" t="s">
        <v>23</v>
      </c>
    </row>
    <row r="68" spans="1:18" x14ac:dyDescent="0.2">
      <c r="A68" s="34" t="s">
        <v>52</v>
      </c>
      <c r="E68" s="35" t="s">
        <v>49</v>
      </c>
    </row>
    <row r="69" spans="1:18" ht="51" x14ac:dyDescent="0.2">
      <c r="A69" s="36" t="s">
        <v>54</v>
      </c>
      <c r="E69" s="37" t="s">
        <v>340</v>
      </c>
    </row>
    <row r="70" spans="1:18" ht="102" x14ac:dyDescent="0.2">
      <c r="A70" t="s">
        <v>56</v>
      </c>
      <c r="E70" s="35" t="s">
        <v>341</v>
      </c>
    </row>
    <row r="71" spans="1:18" ht="25.5" x14ac:dyDescent="0.2">
      <c r="A71" s="25" t="s">
        <v>47</v>
      </c>
      <c r="B71" s="29" t="s">
        <v>131</v>
      </c>
      <c r="C71" s="29" t="s">
        <v>342</v>
      </c>
      <c r="D71" s="25" t="s">
        <v>49</v>
      </c>
      <c r="E71" s="30" t="s">
        <v>343</v>
      </c>
      <c r="F71" s="31" t="s">
        <v>344</v>
      </c>
      <c r="G71" s="32">
        <v>20</v>
      </c>
      <c r="H71" s="33">
        <v>0</v>
      </c>
      <c r="I71" s="33">
        <f>ROUND(ROUND(H71,2)*ROUND(G71,3),2)</f>
        <v>0</v>
      </c>
      <c r="J71" s="31" t="s">
        <v>98</v>
      </c>
      <c r="O71">
        <f>(I71*21)/100</f>
        <v>0</v>
      </c>
      <c r="P71" t="s">
        <v>23</v>
      </c>
    </row>
    <row r="72" spans="1:18" x14ac:dyDescent="0.2">
      <c r="A72" s="34" t="s">
        <v>52</v>
      </c>
      <c r="E72" s="35" t="s">
        <v>49</v>
      </c>
    </row>
    <row r="73" spans="1:18" ht="51" x14ac:dyDescent="0.2">
      <c r="A73" s="36" t="s">
        <v>54</v>
      </c>
      <c r="E73" s="37" t="s">
        <v>345</v>
      </c>
    </row>
    <row r="74" spans="1:18" ht="102" x14ac:dyDescent="0.2">
      <c r="A74" t="s">
        <v>56</v>
      </c>
      <c r="E74" s="35" t="s">
        <v>346</v>
      </c>
    </row>
    <row r="75" spans="1:18" x14ac:dyDescent="0.2">
      <c r="A75" s="25" t="s">
        <v>47</v>
      </c>
      <c r="B75" s="29" t="s">
        <v>138</v>
      </c>
      <c r="C75" s="29" t="s">
        <v>347</v>
      </c>
      <c r="D75" s="25" t="s">
        <v>49</v>
      </c>
      <c r="E75" s="30" t="s">
        <v>348</v>
      </c>
      <c r="F75" s="31" t="s">
        <v>97</v>
      </c>
      <c r="G75" s="32">
        <v>14</v>
      </c>
      <c r="H75" s="33">
        <v>0</v>
      </c>
      <c r="I75" s="33">
        <f>ROUND(ROUND(H75,2)*ROUND(G75,3),2)</f>
        <v>0</v>
      </c>
      <c r="J75" s="31" t="s">
        <v>98</v>
      </c>
      <c r="O75">
        <f>(I75*21)/100</f>
        <v>0</v>
      </c>
      <c r="P75" t="s">
        <v>23</v>
      </c>
    </row>
    <row r="76" spans="1:18" x14ac:dyDescent="0.2">
      <c r="A76" s="34" t="s">
        <v>52</v>
      </c>
      <c r="E76" s="35" t="s">
        <v>349</v>
      </c>
    </row>
    <row r="77" spans="1:18" ht="51" x14ac:dyDescent="0.2">
      <c r="A77" s="36" t="s">
        <v>54</v>
      </c>
      <c r="E77" s="37" t="s">
        <v>350</v>
      </c>
    </row>
    <row r="78" spans="1:18" ht="114.75" x14ac:dyDescent="0.2">
      <c r="A78" t="s">
        <v>56</v>
      </c>
      <c r="E78" s="35" t="s">
        <v>351</v>
      </c>
    </row>
    <row r="79" spans="1:18" ht="12.75" customHeight="1" x14ac:dyDescent="0.2">
      <c r="A79" s="12" t="s">
        <v>45</v>
      </c>
      <c r="B79" s="12"/>
      <c r="C79" s="38" t="s">
        <v>40</v>
      </c>
      <c r="D79" s="12"/>
      <c r="E79" s="27" t="s">
        <v>239</v>
      </c>
      <c r="F79" s="12"/>
      <c r="G79" s="12"/>
      <c r="H79" s="12"/>
      <c r="I79" s="39">
        <f>0+Q79</f>
        <v>0</v>
      </c>
      <c r="J79" s="12"/>
      <c r="O79">
        <f>0+R79</f>
        <v>0</v>
      </c>
      <c r="Q79">
        <f>0+I80+I84+I88</f>
        <v>0</v>
      </c>
      <c r="R79">
        <f>0+O80+O84+O88</f>
        <v>0</v>
      </c>
    </row>
    <row r="80" spans="1:18" x14ac:dyDescent="0.2">
      <c r="A80" s="25" t="s">
        <v>47</v>
      </c>
      <c r="B80" s="29" t="s">
        <v>143</v>
      </c>
      <c r="C80" s="29" t="s">
        <v>352</v>
      </c>
      <c r="D80" s="25" t="s">
        <v>49</v>
      </c>
      <c r="E80" s="30" t="s">
        <v>353</v>
      </c>
      <c r="F80" s="31" t="s">
        <v>97</v>
      </c>
      <c r="G80" s="32">
        <v>3</v>
      </c>
      <c r="H80" s="33">
        <v>0</v>
      </c>
      <c r="I80" s="33">
        <f>ROUND(ROUND(H80,2)*ROUND(G80,3),2)</f>
        <v>0</v>
      </c>
      <c r="J80" s="31" t="s">
        <v>98</v>
      </c>
      <c r="O80">
        <f>(I80*21)/100</f>
        <v>0</v>
      </c>
      <c r="P80" t="s">
        <v>23</v>
      </c>
    </row>
    <row r="81" spans="1:16" x14ac:dyDescent="0.2">
      <c r="A81" s="34" t="s">
        <v>52</v>
      </c>
      <c r="E81" s="35" t="s">
        <v>49</v>
      </c>
    </row>
    <row r="82" spans="1:16" ht="51" x14ac:dyDescent="0.2">
      <c r="A82" s="36" t="s">
        <v>54</v>
      </c>
      <c r="E82" s="37" t="s">
        <v>292</v>
      </c>
    </row>
    <row r="83" spans="1:16" ht="178.5" x14ac:dyDescent="0.2">
      <c r="A83" t="s">
        <v>56</v>
      </c>
      <c r="E83" s="35" t="s">
        <v>354</v>
      </c>
    </row>
    <row r="84" spans="1:16" x14ac:dyDescent="0.2">
      <c r="A84" s="25" t="s">
        <v>47</v>
      </c>
      <c r="B84" s="29" t="s">
        <v>148</v>
      </c>
      <c r="C84" s="29" t="s">
        <v>355</v>
      </c>
      <c r="D84" s="25" t="s">
        <v>49</v>
      </c>
      <c r="E84" s="30" t="s">
        <v>356</v>
      </c>
      <c r="F84" s="31" t="s">
        <v>110</v>
      </c>
      <c r="G84" s="32">
        <v>72.5</v>
      </c>
      <c r="H84" s="33">
        <v>0</v>
      </c>
      <c r="I84" s="33">
        <f>ROUND(ROUND(H84,2)*ROUND(G84,3),2)</f>
        <v>0</v>
      </c>
      <c r="J84" s="31" t="s">
        <v>98</v>
      </c>
      <c r="O84">
        <f>(I84*21)/100</f>
        <v>0</v>
      </c>
      <c r="P84" t="s">
        <v>23</v>
      </c>
    </row>
    <row r="85" spans="1:16" x14ac:dyDescent="0.2">
      <c r="A85" s="34" t="s">
        <v>52</v>
      </c>
      <c r="E85" s="35" t="s">
        <v>49</v>
      </c>
    </row>
    <row r="86" spans="1:16" ht="51" x14ac:dyDescent="0.2">
      <c r="A86" s="36" t="s">
        <v>54</v>
      </c>
      <c r="E86" s="37" t="s">
        <v>357</v>
      </c>
    </row>
    <row r="87" spans="1:16" ht="140.25" x14ac:dyDescent="0.2">
      <c r="A87" t="s">
        <v>56</v>
      </c>
      <c r="E87" s="35" t="s">
        <v>358</v>
      </c>
    </row>
    <row r="88" spans="1:16" ht="25.5" x14ac:dyDescent="0.2">
      <c r="A88" s="25" t="s">
        <v>47</v>
      </c>
      <c r="B88" s="29" t="s">
        <v>153</v>
      </c>
      <c r="C88" s="29" t="s">
        <v>359</v>
      </c>
      <c r="D88" s="25" t="s">
        <v>49</v>
      </c>
      <c r="E88" s="30" t="s">
        <v>360</v>
      </c>
      <c r="F88" s="31" t="s">
        <v>103</v>
      </c>
      <c r="G88" s="32">
        <v>29</v>
      </c>
      <c r="H88" s="33">
        <v>0</v>
      </c>
      <c r="I88" s="33">
        <f>ROUND(ROUND(H88,2)*ROUND(G88,3),2)</f>
        <v>0</v>
      </c>
      <c r="J88" s="31" t="s">
        <v>98</v>
      </c>
      <c r="O88">
        <f>(I88*21)/100</f>
        <v>0</v>
      </c>
      <c r="P88" t="s">
        <v>23</v>
      </c>
    </row>
    <row r="89" spans="1:16" x14ac:dyDescent="0.2">
      <c r="A89" s="34" t="s">
        <v>52</v>
      </c>
      <c r="E89" s="35" t="s">
        <v>49</v>
      </c>
    </row>
    <row r="90" spans="1:16" ht="51" x14ac:dyDescent="0.2">
      <c r="A90" s="36" t="s">
        <v>54</v>
      </c>
      <c r="E90" s="37" t="s">
        <v>324</v>
      </c>
    </row>
    <row r="91" spans="1:16" ht="178.5" x14ac:dyDescent="0.2">
      <c r="A91" t="s">
        <v>56</v>
      </c>
      <c r="E91" s="35" t="s">
        <v>361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362</v>
      </c>
      <c r="I3" s="40">
        <f>0+I8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362</v>
      </c>
      <c r="D4" s="2"/>
      <c r="E4" s="21" t="s">
        <v>363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35</v>
      </c>
      <c r="D8" s="22"/>
      <c r="E8" s="27" t="s">
        <v>225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</f>
        <v>0</v>
      </c>
      <c r="R8">
        <f>0+O9</f>
        <v>0</v>
      </c>
    </row>
    <row r="9" spans="1:18" ht="25.5" x14ac:dyDescent="0.2">
      <c r="A9" s="25" t="s">
        <v>47</v>
      </c>
      <c r="B9" s="29" t="s">
        <v>29</v>
      </c>
      <c r="C9" s="29" t="s">
        <v>364</v>
      </c>
      <c r="D9" s="25" t="s">
        <v>49</v>
      </c>
      <c r="E9" s="30" t="s">
        <v>365</v>
      </c>
      <c r="F9" s="31" t="s">
        <v>103</v>
      </c>
      <c r="G9" s="32">
        <v>196</v>
      </c>
      <c r="H9" s="33">
        <v>0</v>
      </c>
      <c r="I9" s="33">
        <f>ROUND(ROUND(H9,2)*ROUND(G9,3),2)</f>
        <v>0</v>
      </c>
      <c r="J9" s="31"/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49</v>
      </c>
    </row>
    <row r="11" spans="1:18" ht="51" x14ac:dyDescent="0.2">
      <c r="A11" s="36" t="s">
        <v>54</v>
      </c>
      <c r="E11" s="37" t="s">
        <v>366</v>
      </c>
    </row>
    <row r="12" spans="1:18" ht="153" x14ac:dyDescent="0.2">
      <c r="A12" t="s">
        <v>56</v>
      </c>
      <c r="E12" s="35" t="s">
        <v>367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0+O8+O17+O26+O59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368</v>
      </c>
      <c r="I3" s="40">
        <f>0+I8+I17+I26+I59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368</v>
      </c>
      <c r="D4" s="2"/>
      <c r="E4" s="21" t="s">
        <v>369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27</v>
      </c>
      <c r="D8" s="22"/>
      <c r="E8" s="27" t="s">
        <v>46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25" t="s">
        <v>47</v>
      </c>
      <c r="B9" s="29" t="s">
        <v>29</v>
      </c>
      <c r="C9" s="29" t="s">
        <v>370</v>
      </c>
      <c r="D9" s="25" t="s">
        <v>49</v>
      </c>
      <c r="E9" s="30" t="s">
        <v>371</v>
      </c>
      <c r="F9" s="31" t="s">
        <v>51</v>
      </c>
      <c r="G9" s="32">
        <v>1</v>
      </c>
      <c r="H9" s="33">
        <v>0</v>
      </c>
      <c r="I9" s="33">
        <f>ROUND(ROUND(H9,2)*ROUND(G9,3),2)</f>
        <v>0</v>
      </c>
      <c r="J9" s="31" t="s">
        <v>98</v>
      </c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49</v>
      </c>
    </row>
    <row r="11" spans="1:18" ht="51" x14ac:dyDescent="0.2">
      <c r="A11" s="36" t="s">
        <v>54</v>
      </c>
      <c r="E11" s="37" t="s">
        <v>372</v>
      </c>
    </row>
    <row r="12" spans="1:18" ht="51" x14ac:dyDescent="0.2">
      <c r="A12" t="s">
        <v>56</v>
      </c>
      <c r="E12" s="35" t="s">
        <v>373</v>
      </c>
    </row>
    <row r="13" spans="1:18" x14ac:dyDescent="0.2">
      <c r="A13" s="25" t="s">
        <v>47</v>
      </c>
      <c r="B13" s="29" t="s">
        <v>23</v>
      </c>
      <c r="C13" s="29" t="s">
        <v>374</v>
      </c>
      <c r="D13" s="25" t="s">
        <v>49</v>
      </c>
      <c r="E13" s="30" t="s">
        <v>375</v>
      </c>
      <c r="F13" s="31" t="s">
        <v>51</v>
      </c>
      <c r="G13" s="32">
        <v>1</v>
      </c>
      <c r="H13" s="33">
        <v>0</v>
      </c>
      <c r="I13" s="33">
        <f>ROUND(ROUND(H13,2)*ROUND(G13,3),2)</f>
        <v>0</v>
      </c>
      <c r="J13" s="31" t="s">
        <v>98</v>
      </c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376</v>
      </c>
    </row>
    <row r="15" spans="1:18" ht="51" x14ac:dyDescent="0.2">
      <c r="A15" s="36" t="s">
        <v>54</v>
      </c>
      <c r="E15" s="37" t="s">
        <v>372</v>
      </c>
    </row>
    <row r="16" spans="1:18" ht="51" x14ac:dyDescent="0.2">
      <c r="A16" t="s">
        <v>56</v>
      </c>
      <c r="E16" s="35" t="s">
        <v>377</v>
      </c>
    </row>
    <row r="17" spans="1:18" ht="12.75" customHeight="1" x14ac:dyDescent="0.2">
      <c r="A17" s="12" t="s">
        <v>45</v>
      </c>
      <c r="B17" s="12"/>
      <c r="C17" s="38" t="s">
        <v>67</v>
      </c>
      <c r="D17" s="12"/>
      <c r="E17" s="27" t="s">
        <v>68</v>
      </c>
      <c r="F17" s="12"/>
      <c r="G17" s="12"/>
      <c r="H17" s="12"/>
      <c r="I17" s="39">
        <f>0+Q17</f>
        <v>0</v>
      </c>
      <c r="J17" s="12"/>
      <c r="O17">
        <f>0+R17</f>
        <v>0</v>
      </c>
      <c r="Q17">
        <f>0+I18+I22</f>
        <v>0</v>
      </c>
      <c r="R17">
        <f>0+O18+O22</f>
        <v>0</v>
      </c>
    </row>
    <row r="18" spans="1:18" ht="38.25" x14ac:dyDescent="0.2">
      <c r="A18" s="25" t="s">
        <v>47</v>
      </c>
      <c r="B18" s="29" t="s">
        <v>22</v>
      </c>
      <c r="C18" s="29" t="s">
        <v>69</v>
      </c>
      <c r="D18" s="25" t="s">
        <v>70</v>
      </c>
      <c r="E18" s="30" t="s">
        <v>71</v>
      </c>
      <c r="F18" s="31" t="s">
        <v>72</v>
      </c>
      <c r="G18" s="32">
        <v>273.81900000000002</v>
      </c>
      <c r="H18" s="33">
        <v>0</v>
      </c>
      <c r="I18" s="33">
        <f>ROUND(ROUND(H18,2)*ROUND(G18,3),2)</f>
        <v>0</v>
      </c>
      <c r="J18" s="31" t="s">
        <v>98</v>
      </c>
      <c r="O18">
        <f>(I18*21)/100</f>
        <v>0</v>
      </c>
      <c r="P18" t="s">
        <v>23</v>
      </c>
    </row>
    <row r="19" spans="1:18" ht="25.5" x14ac:dyDescent="0.2">
      <c r="A19" s="34" t="s">
        <v>52</v>
      </c>
      <c r="E19" s="35" t="s">
        <v>73</v>
      </c>
    </row>
    <row r="20" spans="1:18" ht="76.5" x14ac:dyDescent="0.2">
      <c r="A20" s="36" t="s">
        <v>54</v>
      </c>
      <c r="E20" s="37" t="s">
        <v>378</v>
      </c>
    </row>
    <row r="21" spans="1:18" ht="153" x14ac:dyDescent="0.2">
      <c r="A21" t="s">
        <v>56</v>
      </c>
      <c r="E21" s="35" t="s">
        <v>298</v>
      </c>
    </row>
    <row r="22" spans="1:18" ht="38.25" x14ac:dyDescent="0.2">
      <c r="A22" s="25" t="s">
        <v>47</v>
      </c>
      <c r="B22" s="29" t="s">
        <v>33</v>
      </c>
      <c r="C22" s="29" t="s">
        <v>81</v>
      </c>
      <c r="D22" s="25" t="s">
        <v>82</v>
      </c>
      <c r="E22" s="30" t="s">
        <v>83</v>
      </c>
      <c r="F22" s="31" t="s">
        <v>72</v>
      </c>
      <c r="G22" s="32">
        <v>1.3440000000000001</v>
      </c>
      <c r="H22" s="33">
        <v>0</v>
      </c>
      <c r="I22" s="33">
        <f>ROUND(ROUND(H22,2)*ROUND(G22,3),2)</f>
        <v>0</v>
      </c>
      <c r="J22" s="31" t="s">
        <v>98</v>
      </c>
      <c r="O22">
        <f>(I22*21)/100</f>
        <v>0</v>
      </c>
      <c r="P22" t="s">
        <v>23</v>
      </c>
    </row>
    <row r="23" spans="1:18" ht="25.5" x14ac:dyDescent="0.2">
      <c r="A23" s="34" t="s">
        <v>52</v>
      </c>
      <c r="E23" s="35" t="s">
        <v>379</v>
      </c>
    </row>
    <row r="24" spans="1:18" ht="51" x14ac:dyDescent="0.2">
      <c r="A24" s="36" t="s">
        <v>54</v>
      </c>
      <c r="E24" s="37" t="s">
        <v>380</v>
      </c>
    </row>
    <row r="25" spans="1:18" ht="153" x14ac:dyDescent="0.2">
      <c r="A25" t="s">
        <v>56</v>
      </c>
      <c r="E25" s="35" t="s">
        <v>298</v>
      </c>
    </row>
    <row r="26" spans="1:18" ht="12.75" customHeight="1" x14ac:dyDescent="0.2">
      <c r="A26" s="12" t="s">
        <v>45</v>
      </c>
      <c r="B26" s="12"/>
      <c r="C26" s="38" t="s">
        <v>29</v>
      </c>
      <c r="D26" s="12"/>
      <c r="E26" s="27" t="s">
        <v>94</v>
      </c>
      <c r="F26" s="12"/>
      <c r="G26" s="12"/>
      <c r="H26" s="12"/>
      <c r="I26" s="39">
        <f>0+Q26</f>
        <v>0</v>
      </c>
      <c r="J26" s="12"/>
      <c r="O26">
        <f>0+R26</f>
        <v>0</v>
      </c>
      <c r="Q26">
        <f>0+I27+I31+I35+I39+I43+I47+I51+I55</f>
        <v>0</v>
      </c>
      <c r="R26">
        <f>0+O27+O31+O35+O39+O43+O47+O51+O55</f>
        <v>0</v>
      </c>
    </row>
    <row r="27" spans="1:18" x14ac:dyDescent="0.2">
      <c r="A27" s="25" t="s">
        <v>47</v>
      </c>
      <c r="B27" s="29" t="s">
        <v>35</v>
      </c>
      <c r="C27" s="29" t="s">
        <v>381</v>
      </c>
      <c r="D27" s="25" t="s">
        <v>49</v>
      </c>
      <c r="E27" s="30" t="s">
        <v>382</v>
      </c>
      <c r="F27" s="31" t="s">
        <v>134</v>
      </c>
      <c r="G27" s="32">
        <v>192</v>
      </c>
      <c r="H27" s="33">
        <v>0</v>
      </c>
      <c r="I27" s="33">
        <f>ROUND(ROUND(H27,2)*ROUND(G27,3),2)</f>
        <v>0</v>
      </c>
      <c r="J27" s="31" t="s">
        <v>98</v>
      </c>
      <c r="O27">
        <f>(I27*21)/100</f>
        <v>0</v>
      </c>
      <c r="P27" t="s">
        <v>23</v>
      </c>
    </row>
    <row r="28" spans="1:18" x14ac:dyDescent="0.2">
      <c r="A28" s="34" t="s">
        <v>52</v>
      </c>
      <c r="E28" s="35" t="s">
        <v>49</v>
      </c>
    </row>
    <row r="29" spans="1:18" ht="51" x14ac:dyDescent="0.2">
      <c r="A29" s="36" t="s">
        <v>54</v>
      </c>
      <c r="E29" s="37" t="s">
        <v>383</v>
      </c>
    </row>
    <row r="30" spans="1:18" ht="25.5" x14ac:dyDescent="0.2">
      <c r="A30" t="s">
        <v>56</v>
      </c>
      <c r="E30" s="35" t="s">
        <v>384</v>
      </c>
    </row>
    <row r="31" spans="1:18" x14ac:dyDescent="0.2">
      <c r="A31" s="25" t="s">
        <v>47</v>
      </c>
      <c r="B31" s="29" t="s">
        <v>37</v>
      </c>
      <c r="C31" s="29" t="s">
        <v>385</v>
      </c>
      <c r="D31" s="25" t="s">
        <v>49</v>
      </c>
      <c r="E31" s="30" t="s">
        <v>386</v>
      </c>
      <c r="F31" s="31" t="s">
        <v>110</v>
      </c>
      <c r="G31" s="32">
        <v>130.38999999999999</v>
      </c>
      <c r="H31" s="33">
        <v>0</v>
      </c>
      <c r="I31" s="33">
        <f>ROUND(ROUND(H31,2)*ROUND(G31,3),2)</f>
        <v>0</v>
      </c>
      <c r="J31" s="31" t="s">
        <v>98</v>
      </c>
      <c r="O31">
        <f>(I31*21)/100</f>
        <v>0</v>
      </c>
      <c r="P31" t="s">
        <v>23</v>
      </c>
    </row>
    <row r="32" spans="1:18" x14ac:dyDescent="0.2">
      <c r="A32" s="34" t="s">
        <v>52</v>
      </c>
      <c r="E32" s="35" t="s">
        <v>387</v>
      </c>
    </row>
    <row r="33" spans="1:16" ht="51" x14ac:dyDescent="0.2">
      <c r="A33" s="36" t="s">
        <v>54</v>
      </c>
      <c r="E33" s="37" t="s">
        <v>388</v>
      </c>
    </row>
    <row r="34" spans="1:16" ht="255" x14ac:dyDescent="0.2">
      <c r="A34" t="s">
        <v>56</v>
      </c>
      <c r="E34" s="35" t="s">
        <v>389</v>
      </c>
    </row>
    <row r="35" spans="1:16" x14ac:dyDescent="0.2">
      <c r="A35" s="25" t="s">
        <v>47</v>
      </c>
      <c r="B35" s="29" t="s">
        <v>80</v>
      </c>
      <c r="C35" s="29" t="s">
        <v>390</v>
      </c>
      <c r="D35" s="25" t="s">
        <v>49</v>
      </c>
      <c r="E35" s="30" t="s">
        <v>391</v>
      </c>
      <c r="F35" s="31" t="s">
        <v>134</v>
      </c>
      <c r="G35" s="32">
        <v>406</v>
      </c>
      <c r="H35" s="33">
        <v>0</v>
      </c>
      <c r="I35" s="33">
        <f>ROUND(ROUND(H35,2)*ROUND(G35,3),2)</f>
        <v>0</v>
      </c>
      <c r="J35" s="31" t="s">
        <v>98</v>
      </c>
      <c r="O35">
        <f>(I35*21)/100</f>
        <v>0</v>
      </c>
      <c r="P35" t="s">
        <v>23</v>
      </c>
    </row>
    <row r="36" spans="1:16" x14ac:dyDescent="0.2">
      <c r="A36" s="34" t="s">
        <v>52</v>
      </c>
      <c r="E36" s="35" t="s">
        <v>392</v>
      </c>
    </row>
    <row r="37" spans="1:16" ht="51" x14ac:dyDescent="0.2">
      <c r="A37" s="36" t="s">
        <v>54</v>
      </c>
      <c r="E37" s="37" t="s">
        <v>393</v>
      </c>
    </row>
    <row r="38" spans="1:16" ht="25.5" x14ac:dyDescent="0.2">
      <c r="A38" t="s">
        <v>56</v>
      </c>
      <c r="E38" s="35" t="s">
        <v>394</v>
      </c>
    </row>
    <row r="39" spans="1:16" x14ac:dyDescent="0.2">
      <c r="A39" s="25" t="s">
        <v>47</v>
      </c>
      <c r="B39" s="29" t="s">
        <v>85</v>
      </c>
      <c r="C39" s="29" t="s">
        <v>395</v>
      </c>
      <c r="D39" s="25" t="s">
        <v>49</v>
      </c>
      <c r="E39" s="30" t="s">
        <v>396</v>
      </c>
      <c r="F39" s="31" t="s">
        <v>134</v>
      </c>
      <c r="G39" s="32">
        <v>220</v>
      </c>
      <c r="H39" s="33">
        <v>0</v>
      </c>
      <c r="I39" s="33">
        <f>ROUND(ROUND(H39,2)*ROUND(G39,3),2)</f>
        <v>0</v>
      </c>
      <c r="J39" s="31" t="s">
        <v>98</v>
      </c>
      <c r="O39">
        <f>(I39*21)/100</f>
        <v>0</v>
      </c>
      <c r="P39" t="s">
        <v>23</v>
      </c>
    </row>
    <row r="40" spans="1:16" x14ac:dyDescent="0.2">
      <c r="A40" s="34" t="s">
        <v>52</v>
      </c>
      <c r="E40" s="35" t="s">
        <v>49</v>
      </c>
    </row>
    <row r="41" spans="1:16" ht="51" x14ac:dyDescent="0.2">
      <c r="A41" s="36" t="s">
        <v>54</v>
      </c>
      <c r="E41" s="37" t="s">
        <v>397</v>
      </c>
    </row>
    <row r="42" spans="1:16" ht="25.5" x14ac:dyDescent="0.2">
      <c r="A42" t="s">
        <v>56</v>
      </c>
      <c r="E42" s="35" t="s">
        <v>398</v>
      </c>
    </row>
    <row r="43" spans="1:16" x14ac:dyDescent="0.2">
      <c r="A43" s="25" t="s">
        <v>47</v>
      </c>
      <c r="B43" s="29" t="s">
        <v>40</v>
      </c>
      <c r="C43" s="29" t="s">
        <v>399</v>
      </c>
      <c r="D43" s="25" t="s">
        <v>49</v>
      </c>
      <c r="E43" s="30" t="s">
        <v>400</v>
      </c>
      <c r="F43" s="31" t="s">
        <v>110</v>
      </c>
      <c r="G43" s="32">
        <v>2.64</v>
      </c>
      <c r="H43" s="33">
        <v>0</v>
      </c>
      <c r="I43" s="33">
        <f>ROUND(ROUND(H43,2)*ROUND(G43,3),2)</f>
        <v>0</v>
      </c>
      <c r="J43" s="31" t="s">
        <v>98</v>
      </c>
      <c r="O43">
        <f>(I43*21)/100</f>
        <v>0</v>
      </c>
      <c r="P43" t="s">
        <v>23</v>
      </c>
    </row>
    <row r="44" spans="1:16" ht="25.5" x14ac:dyDescent="0.2">
      <c r="A44" s="34" t="s">
        <v>52</v>
      </c>
      <c r="E44" s="35" t="s">
        <v>401</v>
      </c>
    </row>
    <row r="45" spans="1:16" ht="51" x14ac:dyDescent="0.2">
      <c r="A45" s="36" t="s">
        <v>54</v>
      </c>
      <c r="E45" s="37" t="s">
        <v>402</v>
      </c>
    </row>
    <row r="46" spans="1:16" ht="38.25" x14ac:dyDescent="0.2">
      <c r="A46" t="s">
        <v>56</v>
      </c>
      <c r="E46" s="35" t="s">
        <v>403</v>
      </c>
    </row>
    <row r="47" spans="1:16" x14ac:dyDescent="0.2">
      <c r="A47" s="25" t="s">
        <v>47</v>
      </c>
      <c r="B47" s="29" t="s">
        <v>42</v>
      </c>
      <c r="C47" s="29" t="s">
        <v>404</v>
      </c>
      <c r="D47" s="25" t="s">
        <v>49</v>
      </c>
      <c r="E47" s="30" t="s">
        <v>405</v>
      </c>
      <c r="F47" s="31" t="s">
        <v>110</v>
      </c>
      <c r="G47" s="32">
        <v>115.35</v>
      </c>
      <c r="H47" s="33">
        <v>0</v>
      </c>
      <c r="I47" s="33">
        <f>ROUND(ROUND(H47,2)*ROUND(G47,3),2)</f>
        <v>0</v>
      </c>
      <c r="J47" s="31" t="s">
        <v>98</v>
      </c>
      <c r="O47">
        <f>(I47*21)/100</f>
        <v>0</v>
      </c>
      <c r="P47" t="s">
        <v>23</v>
      </c>
    </row>
    <row r="48" spans="1:16" x14ac:dyDescent="0.2">
      <c r="A48" s="34" t="s">
        <v>52</v>
      </c>
      <c r="E48" s="35" t="s">
        <v>49</v>
      </c>
    </row>
    <row r="49" spans="1:18" ht="51" x14ac:dyDescent="0.2">
      <c r="A49" s="36" t="s">
        <v>54</v>
      </c>
      <c r="E49" s="37" t="s">
        <v>406</v>
      </c>
    </row>
    <row r="50" spans="1:18" ht="191.25" x14ac:dyDescent="0.2">
      <c r="A50" t="s">
        <v>56</v>
      </c>
      <c r="E50" s="35" t="s">
        <v>130</v>
      </c>
    </row>
    <row r="51" spans="1:18" x14ac:dyDescent="0.2">
      <c r="A51" s="25" t="s">
        <v>47</v>
      </c>
      <c r="B51" s="29" t="s">
        <v>44</v>
      </c>
      <c r="C51" s="29" t="s">
        <v>407</v>
      </c>
      <c r="D51" s="25" t="s">
        <v>49</v>
      </c>
      <c r="E51" s="30" t="s">
        <v>408</v>
      </c>
      <c r="F51" s="31" t="s">
        <v>110</v>
      </c>
      <c r="G51" s="32">
        <v>40.299999999999997</v>
      </c>
      <c r="H51" s="33">
        <v>0</v>
      </c>
      <c r="I51" s="33">
        <f>ROUND(ROUND(H51,2)*ROUND(G51,3),2)</f>
        <v>0</v>
      </c>
      <c r="J51" s="31" t="s">
        <v>98</v>
      </c>
      <c r="O51">
        <f>(I51*21)/100</f>
        <v>0</v>
      </c>
      <c r="P51" t="s">
        <v>23</v>
      </c>
    </row>
    <row r="52" spans="1:18" x14ac:dyDescent="0.2">
      <c r="A52" s="34" t="s">
        <v>52</v>
      </c>
      <c r="E52" s="35" t="s">
        <v>49</v>
      </c>
    </row>
    <row r="53" spans="1:18" ht="51" x14ac:dyDescent="0.2">
      <c r="A53" s="36" t="s">
        <v>54</v>
      </c>
      <c r="E53" s="37" t="s">
        <v>409</v>
      </c>
    </row>
    <row r="54" spans="1:18" ht="38.25" x14ac:dyDescent="0.2">
      <c r="A54" t="s">
        <v>56</v>
      </c>
      <c r="E54" s="35" t="s">
        <v>410</v>
      </c>
    </row>
    <row r="55" spans="1:18" x14ac:dyDescent="0.2">
      <c r="A55" s="25" t="s">
        <v>47</v>
      </c>
      <c r="B55" s="29" t="s">
        <v>107</v>
      </c>
      <c r="C55" s="29" t="s">
        <v>411</v>
      </c>
      <c r="D55" s="25" t="s">
        <v>49</v>
      </c>
      <c r="E55" s="30" t="s">
        <v>412</v>
      </c>
      <c r="F55" s="31" t="s">
        <v>110</v>
      </c>
      <c r="G55" s="32">
        <v>40.299999999999997</v>
      </c>
      <c r="H55" s="33">
        <v>0</v>
      </c>
      <c r="I55" s="33">
        <f>ROUND(ROUND(H55,2)*ROUND(G55,3),2)</f>
        <v>0</v>
      </c>
      <c r="J55" s="31" t="s">
        <v>98</v>
      </c>
      <c r="O55">
        <f>(I55*21)/100</f>
        <v>0</v>
      </c>
      <c r="P55" t="s">
        <v>23</v>
      </c>
    </row>
    <row r="56" spans="1:18" x14ac:dyDescent="0.2">
      <c r="A56" s="34" t="s">
        <v>52</v>
      </c>
      <c r="E56" s="35" t="s">
        <v>49</v>
      </c>
    </row>
    <row r="57" spans="1:18" ht="51" x14ac:dyDescent="0.2">
      <c r="A57" s="36" t="s">
        <v>54</v>
      </c>
      <c r="E57" s="37" t="s">
        <v>409</v>
      </c>
    </row>
    <row r="58" spans="1:18" ht="25.5" x14ac:dyDescent="0.2">
      <c r="A58" t="s">
        <v>56</v>
      </c>
      <c r="E58" s="35" t="s">
        <v>413</v>
      </c>
    </row>
    <row r="59" spans="1:18" ht="12.75" customHeight="1" x14ac:dyDescent="0.2">
      <c r="A59" s="12" t="s">
        <v>45</v>
      </c>
      <c r="B59" s="12"/>
      <c r="C59" s="38" t="s">
        <v>35</v>
      </c>
      <c r="D59" s="12"/>
      <c r="E59" s="27" t="s">
        <v>225</v>
      </c>
      <c r="F59" s="12"/>
      <c r="G59" s="12"/>
      <c r="H59" s="12"/>
      <c r="I59" s="39">
        <f>0+Q59</f>
        <v>0</v>
      </c>
      <c r="J59" s="12"/>
      <c r="O59">
        <f>0+R59</f>
        <v>0</v>
      </c>
      <c r="Q59">
        <f>0+I60</f>
        <v>0</v>
      </c>
      <c r="R59">
        <f>0+O60</f>
        <v>0</v>
      </c>
    </row>
    <row r="60" spans="1:18" ht="25.5" x14ac:dyDescent="0.2">
      <c r="A60" s="25" t="s">
        <v>47</v>
      </c>
      <c r="B60" s="29" t="s">
        <v>114</v>
      </c>
      <c r="C60" s="29" t="s">
        <v>414</v>
      </c>
      <c r="D60" s="25" t="s">
        <v>49</v>
      </c>
      <c r="E60" s="30" t="s">
        <v>228</v>
      </c>
      <c r="F60" s="31" t="s">
        <v>110</v>
      </c>
      <c r="G60" s="32">
        <v>20.68</v>
      </c>
      <c r="H60" s="33">
        <v>0</v>
      </c>
      <c r="I60" s="33">
        <f>ROUND(ROUND(H60,2)*ROUND(G60,3),2)</f>
        <v>0</v>
      </c>
      <c r="J60" s="31" t="s">
        <v>98</v>
      </c>
      <c r="O60">
        <f>(I60*21)/100</f>
        <v>0</v>
      </c>
      <c r="P60" t="s">
        <v>23</v>
      </c>
    </row>
    <row r="61" spans="1:18" x14ac:dyDescent="0.2">
      <c r="A61" s="34" t="s">
        <v>52</v>
      </c>
      <c r="E61" s="35" t="s">
        <v>49</v>
      </c>
    </row>
    <row r="62" spans="1:18" ht="51" x14ac:dyDescent="0.2">
      <c r="A62" s="36" t="s">
        <v>54</v>
      </c>
      <c r="E62" s="37" t="s">
        <v>415</v>
      </c>
    </row>
    <row r="63" spans="1:18" ht="153" x14ac:dyDescent="0.2">
      <c r="A63" t="s">
        <v>56</v>
      </c>
      <c r="E63" s="35" t="s">
        <v>231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0+O8+O65+O74+O135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416</v>
      </c>
      <c r="I3" s="40">
        <f>0+I8+I65+I74+I135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416</v>
      </c>
      <c r="D4" s="2"/>
      <c r="E4" s="21" t="s">
        <v>417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27</v>
      </c>
      <c r="D8" s="22"/>
      <c r="E8" s="27" t="s">
        <v>418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0+I9+I13+I17+I21+I25+I29+I33+I37+I41+I45+I49+I53+I57+I61</f>
        <v>0</v>
      </c>
      <c r="R8">
        <f>0+O9+O13+O17+O21+O25+O29+O33+O37+O41+O45+O49+O53+O57+O61</f>
        <v>0</v>
      </c>
    </row>
    <row r="9" spans="1:18" x14ac:dyDescent="0.2">
      <c r="A9" s="25" t="s">
        <v>47</v>
      </c>
      <c r="B9" s="29" t="s">
        <v>29</v>
      </c>
      <c r="C9" s="29" t="s">
        <v>419</v>
      </c>
      <c r="D9" s="25" t="s">
        <v>49</v>
      </c>
      <c r="E9" s="30" t="s">
        <v>420</v>
      </c>
      <c r="F9" s="31" t="s">
        <v>110</v>
      </c>
      <c r="G9" s="32">
        <v>4</v>
      </c>
      <c r="H9" s="33">
        <v>0</v>
      </c>
      <c r="I9" s="33">
        <f>ROUND(ROUND(H9,2)*ROUND(G9,3),2)</f>
        <v>0</v>
      </c>
      <c r="J9" s="31" t="s">
        <v>98</v>
      </c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421</v>
      </c>
    </row>
    <row r="11" spans="1:18" x14ac:dyDescent="0.2">
      <c r="A11" s="36" t="s">
        <v>54</v>
      </c>
      <c r="E11" s="37" t="s">
        <v>422</v>
      </c>
    </row>
    <row r="12" spans="1:18" ht="318.75" x14ac:dyDescent="0.2">
      <c r="A12" t="s">
        <v>56</v>
      </c>
      <c r="E12" s="35" t="s">
        <v>423</v>
      </c>
    </row>
    <row r="13" spans="1:18" x14ac:dyDescent="0.2">
      <c r="A13" s="25" t="s">
        <v>47</v>
      </c>
      <c r="B13" s="29" t="s">
        <v>23</v>
      </c>
      <c r="C13" s="29" t="s">
        <v>424</v>
      </c>
      <c r="D13" s="25" t="s">
        <v>49</v>
      </c>
      <c r="E13" s="30" t="s">
        <v>425</v>
      </c>
      <c r="F13" s="31" t="s">
        <v>110</v>
      </c>
      <c r="G13" s="32">
        <v>12</v>
      </c>
      <c r="H13" s="33">
        <v>0</v>
      </c>
      <c r="I13" s="33">
        <f>ROUND(ROUND(H13,2)*ROUND(G13,3),2)</f>
        <v>0</v>
      </c>
      <c r="J13" s="31" t="s">
        <v>98</v>
      </c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426</v>
      </c>
    </row>
    <row r="15" spans="1:18" x14ac:dyDescent="0.2">
      <c r="A15" s="36" t="s">
        <v>54</v>
      </c>
      <c r="E15" s="37" t="s">
        <v>427</v>
      </c>
    </row>
    <row r="16" spans="1:18" ht="318.75" x14ac:dyDescent="0.2">
      <c r="A16" t="s">
        <v>56</v>
      </c>
      <c r="E16" s="35" t="s">
        <v>423</v>
      </c>
    </row>
    <row r="17" spans="1:16" x14ac:dyDescent="0.2">
      <c r="A17" s="25" t="s">
        <v>47</v>
      </c>
      <c r="B17" s="29" t="s">
        <v>22</v>
      </c>
      <c r="C17" s="29" t="s">
        <v>428</v>
      </c>
      <c r="D17" s="25" t="s">
        <v>49</v>
      </c>
      <c r="E17" s="30" t="s">
        <v>429</v>
      </c>
      <c r="F17" s="31" t="s">
        <v>103</v>
      </c>
      <c r="G17" s="32">
        <v>29</v>
      </c>
      <c r="H17" s="33">
        <v>0</v>
      </c>
      <c r="I17" s="33">
        <f>ROUND(ROUND(H17,2)*ROUND(G17,3),2)</f>
        <v>0</v>
      </c>
      <c r="J17" s="31" t="s">
        <v>98</v>
      </c>
      <c r="O17">
        <f>(I17*21)/100</f>
        <v>0</v>
      </c>
      <c r="P17" t="s">
        <v>23</v>
      </c>
    </row>
    <row r="18" spans="1:16" x14ac:dyDescent="0.2">
      <c r="A18" s="34" t="s">
        <v>52</v>
      </c>
      <c r="E18" s="35" t="s">
        <v>430</v>
      </c>
    </row>
    <row r="19" spans="1:16" x14ac:dyDescent="0.2">
      <c r="A19" s="36" t="s">
        <v>54</v>
      </c>
      <c r="E19" s="37" t="s">
        <v>427</v>
      </c>
    </row>
    <row r="20" spans="1:16" ht="25.5" x14ac:dyDescent="0.2">
      <c r="A20" t="s">
        <v>56</v>
      </c>
      <c r="E20" s="35" t="s">
        <v>431</v>
      </c>
    </row>
    <row r="21" spans="1:16" x14ac:dyDescent="0.2">
      <c r="A21" s="25" t="s">
        <v>47</v>
      </c>
      <c r="B21" s="29" t="s">
        <v>33</v>
      </c>
      <c r="C21" s="29" t="s">
        <v>432</v>
      </c>
      <c r="D21" s="25" t="s">
        <v>49</v>
      </c>
      <c r="E21" s="30" t="s">
        <v>433</v>
      </c>
      <c r="F21" s="31" t="s">
        <v>110</v>
      </c>
      <c r="G21" s="32">
        <v>4</v>
      </c>
      <c r="H21" s="33">
        <v>0</v>
      </c>
      <c r="I21" s="33">
        <f>ROUND(ROUND(H21,2)*ROUND(G21,3),2)</f>
        <v>0</v>
      </c>
      <c r="J21" s="31" t="s">
        <v>98</v>
      </c>
      <c r="O21">
        <f>(I21*21)/100</f>
        <v>0</v>
      </c>
      <c r="P21" t="s">
        <v>23</v>
      </c>
    </row>
    <row r="22" spans="1:16" x14ac:dyDescent="0.2">
      <c r="A22" s="34" t="s">
        <v>52</v>
      </c>
      <c r="E22" s="35" t="s">
        <v>434</v>
      </c>
    </row>
    <row r="23" spans="1:16" x14ac:dyDescent="0.2">
      <c r="A23" s="36" t="s">
        <v>54</v>
      </c>
      <c r="E23" s="37" t="s">
        <v>427</v>
      </c>
    </row>
    <row r="24" spans="1:16" ht="267.75" x14ac:dyDescent="0.2">
      <c r="A24" t="s">
        <v>56</v>
      </c>
      <c r="E24" s="35" t="s">
        <v>435</v>
      </c>
    </row>
    <row r="25" spans="1:16" x14ac:dyDescent="0.2">
      <c r="A25" s="25" t="s">
        <v>47</v>
      </c>
      <c r="B25" s="29" t="s">
        <v>35</v>
      </c>
      <c r="C25" s="29" t="s">
        <v>436</v>
      </c>
      <c r="D25" s="25" t="s">
        <v>49</v>
      </c>
      <c r="E25" s="30" t="s">
        <v>437</v>
      </c>
      <c r="F25" s="31" t="s">
        <v>110</v>
      </c>
      <c r="G25" s="32">
        <v>12</v>
      </c>
      <c r="H25" s="33">
        <v>0</v>
      </c>
      <c r="I25" s="33">
        <f>ROUND(ROUND(H25,2)*ROUND(G25,3),2)</f>
        <v>0</v>
      </c>
      <c r="J25" s="31" t="s">
        <v>98</v>
      </c>
      <c r="O25">
        <f>(I25*21)/100</f>
        <v>0</v>
      </c>
      <c r="P25" t="s">
        <v>23</v>
      </c>
    </row>
    <row r="26" spans="1:16" x14ac:dyDescent="0.2">
      <c r="A26" s="34" t="s">
        <v>52</v>
      </c>
      <c r="E26" s="35" t="s">
        <v>438</v>
      </c>
    </row>
    <row r="27" spans="1:16" x14ac:dyDescent="0.2">
      <c r="A27" s="36" t="s">
        <v>54</v>
      </c>
      <c r="E27" s="37" t="s">
        <v>427</v>
      </c>
    </row>
    <row r="28" spans="1:16" ht="229.5" x14ac:dyDescent="0.2">
      <c r="A28" t="s">
        <v>56</v>
      </c>
      <c r="E28" s="35" t="s">
        <v>439</v>
      </c>
    </row>
    <row r="29" spans="1:16" x14ac:dyDescent="0.2">
      <c r="A29" s="25" t="s">
        <v>47</v>
      </c>
      <c r="B29" s="29" t="s">
        <v>37</v>
      </c>
      <c r="C29" s="29" t="s">
        <v>440</v>
      </c>
      <c r="D29" s="25" t="s">
        <v>49</v>
      </c>
      <c r="E29" s="30" t="s">
        <v>441</v>
      </c>
      <c r="F29" s="31" t="s">
        <v>110</v>
      </c>
      <c r="G29" s="32">
        <v>4</v>
      </c>
      <c r="H29" s="33">
        <v>0</v>
      </c>
      <c r="I29" s="33">
        <f>ROUND(ROUND(H29,2)*ROUND(G29,3),2)</f>
        <v>0</v>
      </c>
      <c r="J29" s="31" t="s">
        <v>98</v>
      </c>
      <c r="O29">
        <f>(I29*21)/100</f>
        <v>0</v>
      </c>
      <c r="P29" t="s">
        <v>23</v>
      </c>
    </row>
    <row r="30" spans="1:16" x14ac:dyDescent="0.2">
      <c r="A30" s="34" t="s">
        <v>52</v>
      </c>
      <c r="E30" s="35" t="s">
        <v>442</v>
      </c>
    </row>
    <row r="31" spans="1:16" x14ac:dyDescent="0.2">
      <c r="A31" s="36" t="s">
        <v>54</v>
      </c>
      <c r="E31" s="37" t="s">
        <v>443</v>
      </c>
    </row>
    <row r="32" spans="1:16" ht="280.5" x14ac:dyDescent="0.2">
      <c r="A32" t="s">
        <v>56</v>
      </c>
      <c r="E32" s="35" t="s">
        <v>444</v>
      </c>
    </row>
    <row r="33" spans="1:16" x14ac:dyDescent="0.2">
      <c r="A33" s="25" t="s">
        <v>47</v>
      </c>
      <c r="B33" s="29" t="s">
        <v>80</v>
      </c>
      <c r="C33" s="29" t="s">
        <v>445</v>
      </c>
      <c r="D33" s="25" t="s">
        <v>49</v>
      </c>
      <c r="E33" s="30" t="s">
        <v>446</v>
      </c>
      <c r="F33" s="31" t="s">
        <v>134</v>
      </c>
      <c r="G33" s="32">
        <v>60</v>
      </c>
      <c r="H33" s="33">
        <v>0</v>
      </c>
      <c r="I33" s="33">
        <f>ROUND(ROUND(H33,2)*ROUND(G33,3),2)</f>
        <v>0</v>
      </c>
      <c r="J33" s="31" t="s">
        <v>98</v>
      </c>
      <c r="O33">
        <f>(I33*21)/100</f>
        <v>0</v>
      </c>
      <c r="P33" t="s">
        <v>23</v>
      </c>
    </row>
    <row r="34" spans="1:16" x14ac:dyDescent="0.2">
      <c r="A34" s="34" t="s">
        <v>52</v>
      </c>
      <c r="E34" s="35" t="s">
        <v>447</v>
      </c>
    </row>
    <row r="35" spans="1:16" x14ac:dyDescent="0.2">
      <c r="A35" s="36" t="s">
        <v>54</v>
      </c>
      <c r="E35" s="37" t="s">
        <v>427</v>
      </c>
    </row>
    <row r="36" spans="1:16" ht="38.25" x14ac:dyDescent="0.2">
      <c r="A36" t="s">
        <v>56</v>
      </c>
      <c r="E36" s="35" t="s">
        <v>448</v>
      </c>
    </row>
    <row r="37" spans="1:16" x14ac:dyDescent="0.2">
      <c r="A37" s="25" t="s">
        <v>47</v>
      </c>
      <c r="B37" s="29" t="s">
        <v>85</v>
      </c>
      <c r="C37" s="29" t="s">
        <v>449</v>
      </c>
      <c r="D37" s="25" t="s">
        <v>49</v>
      </c>
      <c r="E37" s="30" t="s">
        <v>450</v>
      </c>
      <c r="F37" s="31" t="s">
        <v>97</v>
      </c>
      <c r="G37" s="32">
        <v>2</v>
      </c>
      <c r="H37" s="33">
        <v>0</v>
      </c>
      <c r="I37" s="33">
        <f>ROUND(ROUND(H37,2)*ROUND(G37,3),2)</f>
        <v>0</v>
      </c>
      <c r="J37" s="31" t="s">
        <v>98</v>
      </c>
      <c r="O37">
        <f>(I37*21)/100</f>
        <v>0</v>
      </c>
      <c r="P37" t="s">
        <v>23</v>
      </c>
    </row>
    <row r="38" spans="1:16" x14ac:dyDescent="0.2">
      <c r="A38" s="34" t="s">
        <v>52</v>
      </c>
      <c r="E38" s="35" t="s">
        <v>451</v>
      </c>
    </row>
    <row r="39" spans="1:16" x14ac:dyDescent="0.2">
      <c r="A39" s="36" t="s">
        <v>54</v>
      </c>
      <c r="E39" s="37" t="s">
        <v>427</v>
      </c>
    </row>
    <row r="40" spans="1:16" ht="102" x14ac:dyDescent="0.2">
      <c r="A40" t="s">
        <v>56</v>
      </c>
      <c r="E40" s="35" t="s">
        <v>452</v>
      </c>
    </row>
    <row r="41" spans="1:16" ht="25.5" x14ac:dyDescent="0.2">
      <c r="A41" s="25" t="s">
        <v>47</v>
      </c>
      <c r="B41" s="29" t="s">
        <v>40</v>
      </c>
      <c r="C41" s="29" t="s">
        <v>453</v>
      </c>
      <c r="D41" s="25" t="s">
        <v>49</v>
      </c>
      <c r="E41" s="30" t="s">
        <v>454</v>
      </c>
      <c r="F41" s="31" t="s">
        <v>103</v>
      </c>
      <c r="G41" s="32">
        <v>60</v>
      </c>
      <c r="H41" s="33">
        <v>0</v>
      </c>
      <c r="I41" s="33">
        <f>ROUND(ROUND(H41,2)*ROUND(G41,3),2)</f>
        <v>0</v>
      </c>
      <c r="J41" s="31" t="s">
        <v>98</v>
      </c>
      <c r="O41">
        <f>(I41*21)/100</f>
        <v>0</v>
      </c>
      <c r="P41" t="s">
        <v>23</v>
      </c>
    </row>
    <row r="42" spans="1:16" x14ac:dyDescent="0.2">
      <c r="A42" s="34" t="s">
        <v>52</v>
      </c>
      <c r="E42" s="35" t="s">
        <v>455</v>
      </c>
    </row>
    <row r="43" spans="1:16" x14ac:dyDescent="0.2">
      <c r="A43" s="36" t="s">
        <v>54</v>
      </c>
      <c r="E43" s="37" t="s">
        <v>427</v>
      </c>
    </row>
    <row r="44" spans="1:16" ht="114.75" x14ac:dyDescent="0.2">
      <c r="A44" t="s">
        <v>56</v>
      </c>
      <c r="E44" s="35" t="s">
        <v>456</v>
      </c>
    </row>
    <row r="45" spans="1:16" x14ac:dyDescent="0.2">
      <c r="A45" s="25" t="s">
        <v>47</v>
      </c>
      <c r="B45" s="29" t="s">
        <v>42</v>
      </c>
      <c r="C45" s="29" t="s">
        <v>457</v>
      </c>
      <c r="D45" s="25" t="s">
        <v>49</v>
      </c>
      <c r="E45" s="30" t="s">
        <v>458</v>
      </c>
      <c r="F45" s="31" t="s">
        <v>103</v>
      </c>
      <c r="G45" s="32">
        <v>33</v>
      </c>
      <c r="H45" s="33">
        <v>0</v>
      </c>
      <c r="I45" s="33">
        <f>ROUND(ROUND(H45,2)*ROUND(G45,3),2)</f>
        <v>0</v>
      </c>
      <c r="J45" s="31" t="s">
        <v>98</v>
      </c>
      <c r="O45">
        <f>(I45*21)/100</f>
        <v>0</v>
      </c>
      <c r="P45" t="s">
        <v>23</v>
      </c>
    </row>
    <row r="46" spans="1:16" x14ac:dyDescent="0.2">
      <c r="A46" s="34" t="s">
        <v>52</v>
      </c>
      <c r="E46" s="35" t="s">
        <v>459</v>
      </c>
    </row>
    <row r="47" spans="1:16" x14ac:dyDescent="0.2">
      <c r="A47" s="36" t="s">
        <v>54</v>
      </c>
      <c r="E47" s="37" t="s">
        <v>427</v>
      </c>
    </row>
    <row r="48" spans="1:16" ht="140.25" x14ac:dyDescent="0.2">
      <c r="A48" t="s">
        <v>56</v>
      </c>
      <c r="E48" s="35" t="s">
        <v>460</v>
      </c>
    </row>
    <row r="49" spans="1:16" ht="25.5" x14ac:dyDescent="0.2">
      <c r="A49" s="25" t="s">
        <v>47</v>
      </c>
      <c r="B49" s="29" t="s">
        <v>44</v>
      </c>
      <c r="C49" s="29" t="s">
        <v>461</v>
      </c>
      <c r="D49" s="25" t="s">
        <v>49</v>
      </c>
      <c r="E49" s="30" t="s">
        <v>462</v>
      </c>
      <c r="F49" s="31" t="s">
        <v>103</v>
      </c>
      <c r="G49" s="32">
        <v>33</v>
      </c>
      <c r="H49" s="33">
        <v>0</v>
      </c>
      <c r="I49" s="33">
        <f>ROUND(ROUND(H49,2)*ROUND(G49,3),2)</f>
        <v>0</v>
      </c>
      <c r="J49" s="31" t="s">
        <v>98</v>
      </c>
      <c r="O49">
        <f>(I49*21)/100</f>
        <v>0</v>
      </c>
      <c r="P49" t="s">
        <v>23</v>
      </c>
    </row>
    <row r="50" spans="1:16" x14ac:dyDescent="0.2">
      <c r="A50" s="34" t="s">
        <v>52</v>
      </c>
      <c r="E50" s="35" t="s">
        <v>459</v>
      </c>
    </row>
    <row r="51" spans="1:16" x14ac:dyDescent="0.2">
      <c r="A51" s="36" t="s">
        <v>54</v>
      </c>
      <c r="E51" s="37" t="s">
        <v>427</v>
      </c>
    </row>
    <row r="52" spans="1:16" ht="140.25" x14ac:dyDescent="0.2">
      <c r="A52" t="s">
        <v>56</v>
      </c>
      <c r="E52" s="35" t="s">
        <v>463</v>
      </c>
    </row>
    <row r="53" spans="1:16" ht="25.5" x14ac:dyDescent="0.2">
      <c r="A53" s="25" t="s">
        <v>47</v>
      </c>
      <c r="B53" s="29" t="s">
        <v>107</v>
      </c>
      <c r="C53" s="29" t="s">
        <v>464</v>
      </c>
      <c r="D53" s="25" t="s">
        <v>49</v>
      </c>
      <c r="E53" s="30" t="s">
        <v>465</v>
      </c>
      <c r="F53" s="31" t="s">
        <v>97</v>
      </c>
      <c r="G53" s="32">
        <v>4</v>
      </c>
      <c r="H53" s="33">
        <v>0</v>
      </c>
      <c r="I53" s="33">
        <f>ROUND(ROUND(H53,2)*ROUND(G53,3),2)</f>
        <v>0</v>
      </c>
      <c r="J53" s="31" t="s">
        <v>98</v>
      </c>
      <c r="O53">
        <f>(I53*21)/100</f>
        <v>0</v>
      </c>
      <c r="P53" t="s">
        <v>23</v>
      </c>
    </row>
    <row r="54" spans="1:16" x14ac:dyDescent="0.2">
      <c r="A54" s="34" t="s">
        <v>52</v>
      </c>
      <c r="E54" s="35" t="s">
        <v>466</v>
      </c>
    </row>
    <row r="55" spans="1:16" x14ac:dyDescent="0.2">
      <c r="A55" s="36" t="s">
        <v>54</v>
      </c>
      <c r="E55" s="37" t="s">
        <v>467</v>
      </c>
    </row>
    <row r="56" spans="1:16" ht="114.75" x14ac:dyDescent="0.2">
      <c r="A56" t="s">
        <v>56</v>
      </c>
      <c r="E56" s="35" t="s">
        <v>456</v>
      </c>
    </row>
    <row r="57" spans="1:16" x14ac:dyDescent="0.2">
      <c r="A57" s="25" t="s">
        <v>47</v>
      </c>
      <c r="B57" s="29" t="s">
        <v>114</v>
      </c>
      <c r="C57" s="29" t="s">
        <v>468</v>
      </c>
      <c r="D57" s="25" t="s">
        <v>49</v>
      </c>
      <c r="E57" s="30" t="s">
        <v>469</v>
      </c>
      <c r="F57" s="31" t="s">
        <v>470</v>
      </c>
      <c r="G57" s="32">
        <v>1</v>
      </c>
      <c r="H57" s="33">
        <v>0</v>
      </c>
      <c r="I57" s="33">
        <f>ROUND(ROUND(H57,2)*ROUND(G57,3),2)</f>
        <v>0</v>
      </c>
      <c r="J57" s="31"/>
      <c r="O57">
        <f>(I57*21)/100</f>
        <v>0</v>
      </c>
      <c r="P57" t="s">
        <v>23</v>
      </c>
    </row>
    <row r="58" spans="1:16" x14ac:dyDescent="0.2">
      <c r="A58" s="34" t="s">
        <v>52</v>
      </c>
      <c r="E58" s="35" t="s">
        <v>471</v>
      </c>
    </row>
    <row r="59" spans="1:16" x14ac:dyDescent="0.2">
      <c r="A59" s="36" t="s">
        <v>54</v>
      </c>
      <c r="E59" s="37" t="s">
        <v>427</v>
      </c>
    </row>
    <row r="60" spans="1:16" ht="63.75" x14ac:dyDescent="0.2">
      <c r="A60" t="s">
        <v>56</v>
      </c>
      <c r="E60" s="35" t="s">
        <v>472</v>
      </c>
    </row>
    <row r="61" spans="1:16" x14ac:dyDescent="0.2">
      <c r="A61" s="25" t="s">
        <v>47</v>
      </c>
      <c r="B61" s="29" t="s">
        <v>119</v>
      </c>
      <c r="C61" s="29" t="s">
        <v>473</v>
      </c>
      <c r="D61" s="25" t="s">
        <v>49</v>
      </c>
      <c r="E61" s="30" t="s">
        <v>474</v>
      </c>
      <c r="F61" s="31" t="s">
        <v>470</v>
      </c>
      <c r="G61" s="32">
        <v>1</v>
      </c>
      <c r="H61" s="33">
        <v>0</v>
      </c>
      <c r="I61" s="33">
        <f>ROUND(ROUND(H61,2)*ROUND(G61,3),2)</f>
        <v>0</v>
      </c>
      <c r="J61" s="31"/>
      <c r="O61">
        <f>(I61*21)/100</f>
        <v>0</v>
      </c>
      <c r="P61" t="s">
        <v>23</v>
      </c>
    </row>
    <row r="62" spans="1:16" x14ac:dyDescent="0.2">
      <c r="A62" s="34" t="s">
        <v>52</v>
      </c>
      <c r="E62" s="35" t="s">
        <v>471</v>
      </c>
    </row>
    <row r="63" spans="1:16" x14ac:dyDescent="0.2">
      <c r="A63" s="36" t="s">
        <v>54</v>
      </c>
      <c r="E63" s="37" t="s">
        <v>427</v>
      </c>
    </row>
    <row r="64" spans="1:16" ht="63.75" x14ac:dyDescent="0.2">
      <c r="A64" t="s">
        <v>56</v>
      </c>
      <c r="E64" s="35" t="s">
        <v>472</v>
      </c>
    </row>
    <row r="65" spans="1:18" ht="12.75" customHeight="1" x14ac:dyDescent="0.2">
      <c r="A65" s="12" t="s">
        <v>45</v>
      </c>
      <c r="B65" s="12"/>
      <c r="C65" s="38" t="s">
        <v>67</v>
      </c>
      <c r="D65" s="12"/>
      <c r="E65" s="27" t="s">
        <v>475</v>
      </c>
      <c r="F65" s="12"/>
      <c r="G65" s="12"/>
      <c r="H65" s="12"/>
      <c r="I65" s="39">
        <f>0+Q65</f>
        <v>0</v>
      </c>
      <c r="J65" s="12"/>
      <c r="O65">
        <f>0+R65</f>
        <v>0</v>
      </c>
      <c r="Q65">
        <f>0+I66+I70</f>
        <v>0</v>
      </c>
      <c r="R65">
        <f>0+O66+O70</f>
        <v>0</v>
      </c>
    </row>
    <row r="66" spans="1:18" ht="38.25" x14ac:dyDescent="0.2">
      <c r="A66" s="25" t="s">
        <v>47</v>
      </c>
      <c r="B66" s="29" t="s">
        <v>125</v>
      </c>
      <c r="C66" s="29" t="s">
        <v>476</v>
      </c>
      <c r="D66" s="25" t="s">
        <v>477</v>
      </c>
      <c r="E66" s="30" t="s">
        <v>478</v>
      </c>
      <c r="F66" s="31" t="s">
        <v>72</v>
      </c>
      <c r="G66" s="32">
        <v>4.75</v>
      </c>
      <c r="H66" s="33">
        <v>0</v>
      </c>
      <c r="I66" s="33">
        <f>ROUND(ROUND(H66,2)*ROUND(G66,3),2)</f>
        <v>0</v>
      </c>
      <c r="J66" s="31"/>
      <c r="O66">
        <f>(I66*21)/100</f>
        <v>0</v>
      </c>
      <c r="P66" t="s">
        <v>23</v>
      </c>
    </row>
    <row r="67" spans="1:18" ht="25.5" x14ac:dyDescent="0.2">
      <c r="A67" s="34" t="s">
        <v>52</v>
      </c>
      <c r="E67" s="35" t="s">
        <v>73</v>
      </c>
    </row>
    <row r="68" spans="1:18" x14ac:dyDescent="0.2">
      <c r="A68" s="36" t="s">
        <v>54</v>
      </c>
      <c r="E68" s="37" t="s">
        <v>479</v>
      </c>
    </row>
    <row r="69" spans="1:18" ht="140.25" x14ac:dyDescent="0.2">
      <c r="A69" t="s">
        <v>56</v>
      </c>
      <c r="E69" s="35" t="s">
        <v>480</v>
      </c>
    </row>
    <row r="70" spans="1:18" ht="25.5" x14ac:dyDescent="0.2">
      <c r="A70" s="25" t="s">
        <v>47</v>
      </c>
      <c r="B70" s="29" t="s">
        <v>131</v>
      </c>
      <c r="C70" s="29" t="s">
        <v>481</v>
      </c>
      <c r="D70" s="25" t="s">
        <v>482</v>
      </c>
      <c r="E70" s="30" t="s">
        <v>483</v>
      </c>
      <c r="F70" s="31" t="s">
        <v>72</v>
      </c>
      <c r="G70" s="32">
        <v>8.5999999999999993E-2</v>
      </c>
      <c r="H70" s="33">
        <v>0</v>
      </c>
      <c r="I70" s="33">
        <f>ROUND(ROUND(H70,2)*ROUND(G70,3),2)</f>
        <v>0</v>
      </c>
      <c r="J70" s="31"/>
      <c r="O70">
        <f>(I70*21)/100</f>
        <v>0</v>
      </c>
      <c r="P70" t="s">
        <v>23</v>
      </c>
    </row>
    <row r="71" spans="1:18" ht="25.5" x14ac:dyDescent="0.2">
      <c r="A71" s="34" t="s">
        <v>52</v>
      </c>
      <c r="E71" s="35" t="s">
        <v>73</v>
      </c>
    </row>
    <row r="72" spans="1:18" ht="63.75" x14ac:dyDescent="0.2">
      <c r="A72" s="36" t="s">
        <v>54</v>
      </c>
      <c r="E72" s="37" t="s">
        <v>484</v>
      </c>
    </row>
    <row r="73" spans="1:18" ht="140.25" x14ac:dyDescent="0.2">
      <c r="A73" t="s">
        <v>56</v>
      </c>
      <c r="E73" s="35" t="s">
        <v>480</v>
      </c>
    </row>
    <row r="74" spans="1:18" ht="12.75" customHeight="1" x14ac:dyDescent="0.2">
      <c r="A74" s="12" t="s">
        <v>45</v>
      </c>
      <c r="B74" s="12"/>
      <c r="C74" s="38" t="s">
        <v>485</v>
      </c>
      <c r="D74" s="12"/>
      <c r="E74" s="27" t="s">
        <v>486</v>
      </c>
      <c r="F74" s="12"/>
      <c r="G74" s="12"/>
      <c r="H74" s="12"/>
      <c r="I74" s="39">
        <f>0+Q74</f>
        <v>0</v>
      </c>
      <c r="J74" s="12"/>
      <c r="O74">
        <f>0+R74</f>
        <v>0</v>
      </c>
      <c r="Q74">
        <f>0+I75+I79+I83+I87+I91+I95+I99+I103+I107+I111+I115+I119+I123+I127+I131</f>
        <v>0</v>
      </c>
      <c r="R74">
        <f>0+O75+O79+O83+O87+O91+O95+O99+O103+O107+O111+O115+O119+O123+O127+O131</f>
        <v>0</v>
      </c>
    </row>
    <row r="75" spans="1:18" x14ac:dyDescent="0.2">
      <c r="A75" s="25" t="s">
        <v>47</v>
      </c>
      <c r="B75" s="29" t="s">
        <v>138</v>
      </c>
      <c r="C75" s="29" t="s">
        <v>449</v>
      </c>
      <c r="D75" s="25" t="s">
        <v>49</v>
      </c>
      <c r="E75" s="30" t="s">
        <v>450</v>
      </c>
      <c r="F75" s="31" t="s">
        <v>97</v>
      </c>
      <c r="G75" s="32">
        <v>6</v>
      </c>
      <c r="H75" s="33">
        <v>0</v>
      </c>
      <c r="I75" s="33">
        <f>ROUND(ROUND(H75,2)*ROUND(G75,3),2)</f>
        <v>0</v>
      </c>
      <c r="J75" s="31" t="s">
        <v>98</v>
      </c>
      <c r="O75">
        <f>(I75*21)/100</f>
        <v>0</v>
      </c>
      <c r="P75" t="s">
        <v>23</v>
      </c>
    </row>
    <row r="76" spans="1:18" x14ac:dyDescent="0.2">
      <c r="A76" s="34" t="s">
        <v>52</v>
      </c>
      <c r="E76" s="35" t="s">
        <v>487</v>
      </c>
    </row>
    <row r="77" spans="1:18" x14ac:dyDescent="0.2">
      <c r="A77" s="36" t="s">
        <v>54</v>
      </c>
      <c r="E77" s="37" t="s">
        <v>427</v>
      </c>
    </row>
    <row r="78" spans="1:18" ht="102" x14ac:dyDescent="0.2">
      <c r="A78" t="s">
        <v>56</v>
      </c>
      <c r="E78" s="35" t="s">
        <v>452</v>
      </c>
    </row>
    <row r="79" spans="1:18" x14ac:dyDescent="0.2">
      <c r="A79" s="25" t="s">
        <v>47</v>
      </c>
      <c r="B79" s="29" t="s">
        <v>143</v>
      </c>
      <c r="C79" s="29" t="s">
        <v>488</v>
      </c>
      <c r="D79" s="25" t="s">
        <v>49</v>
      </c>
      <c r="E79" s="30" t="s">
        <v>489</v>
      </c>
      <c r="F79" s="31" t="s">
        <v>490</v>
      </c>
      <c r="G79" s="32">
        <v>0.9</v>
      </c>
      <c r="H79" s="33">
        <v>0</v>
      </c>
      <c r="I79" s="33">
        <f>ROUND(ROUND(H79,2)*ROUND(G79,3),2)</f>
        <v>0</v>
      </c>
      <c r="J79" s="31" t="s">
        <v>98</v>
      </c>
      <c r="O79">
        <f>(I79*21)/100</f>
        <v>0</v>
      </c>
      <c r="P79" t="s">
        <v>23</v>
      </c>
    </row>
    <row r="80" spans="1:18" ht="38.25" x14ac:dyDescent="0.2">
      <c r="A80" s="34" t="s">
        <v>52</v>
      </c>
      <c r="E80" s="35" t="s">
        <v>491</v>
      </c>
    </row>
    <row r="81" spans="1:16" x14ac:dyDescent="0.2">
      <c r="A81" s="36" t="s">
        <v>54</v>
      </c>
      <c r="E81" s="37" t="s">
        <v>427</v>
      </c>
    </row>
    <row r="82" spans="1:16" ht="76.5" x14ac:dyDescent="0.2">
      <c r="A82" t="s">
        <v>56</v>
      </c>
      <c r="E82" s="35" t="s">
        <v>492</v>
      </c>
    </row>
    <row r="83" spans="1:16" x14ac:dyDescent="0.2">
      <c r="A83" s="25" t="s">
        <v>47</v>
      </c>
      <c r="B83" s="29" t="s">
        <v>148</v>
      </c>
      <c r="C83" s="29" t="s">
        <v>493</v>
      </c>
      <c r="D83" s="25" t="s">
        <v>49</v>
      </c>
      <c r="E83" s="30" t="s">
        <v>494</v>
      </c>
      <c r="F83" s="31" t="s">
        <v>490</v>
      </c>
      <c r="G83" s="32">
        <v>0.84</v>
      </c>
      <c r="H83" s="33">
        <v>0</v>
      </c>
      <c r="I83" s="33">
        <f>ROUND(ROUND(H83,2)*ROUND(G83,3),2)</f>
        <v>0</v>
      </c>
      <c r="J83" s="31" t="s">
        <v>98</v>
      </c>
      <c r="O83">
        <f>(I83*21)/100</f>
        <v>0</v>
      </c>
      <c r="P83" t="s">
        <v>23</v>
      </c>
    </row>
    <row r="84" spans="1:16" x14ac:dyDescent="0.2">
      <c r="A84" s="34" t="s">
        <v>52</v>
      </c>
      <c r="E84" s="35" t="s">
        <v>495</v>
      </c>
    </row>
    <row r="85" spans="1:16" x14ac:dyDescent="0.2">
      <c r="A85" s="36" t="s">
        <v>54</v>
      </c>
      <c r="E85" s="37" t="s">
        <v>427</v>
      </c>
    </row>
    <row r="86" spans="1:16" ht="76.5" x14ac:dyDescent="0.2">
      <c r="A86" t="s">
        <v>56</v>
      </c>
      <c r="E86" s="35" t="s">
        <v>492</v>
      </c>
    </row>
    <row r="87" spans="1:16" x14ac:dyDescent="0.2">
      <c r="A87" s="25" t="s">
        <v>47</v>
      </c>
      <c r="B87" s="29" t="s">
        <v>153</v>
      </c>
      <c r="C87" s="29" t="s">
        <v>496</v>
      </c>
      <c r="D87" s="25" t="s">
        <v>49</v>
      </c>
      <c r="E87" s="30" t="s">
        <v>497</v>
      </c>
      <c r="F87" s="31" t="s">
        <v>490</v>
      </c>
      <c r="G87" s="32">
        <v>0.9</v>
      </c>
      <c r="H87" s="33">
        <v>0</v>
      </c>
      <c r="I87" s="33">
        <f>ROUND(ROUND(H87,2)*ROUND(G87,3),2)</f>
        <v>0</v>
      </c>
      <c r="J87" s="31" t="s">
        <v>98</v>
      </c>
      <c r="O87">
        <f>(I87*21)/100</f>
        <v>0</v>
      </c>
      <c r="P87" t="s">
        <v>23</v>
      </c>
    </row>
    <row r="88" spans="1:16" ht="38.25" x14ac:dyDescent="0.2">
      <c r="A88" s="34" t="s">
        <v>52</v>
      </c>
      <c r="E88" s="35" t="s">
        <v>491</v>
      </c>
    </row>
    <row r="89" spans="1:16" x14ac:dyDescent="0.2">
      <c r="A89" s="36" t="s">
        <v>54</v>
      </c>
      <c r="E89" s="37" t="s">
        <v>427</v>
      </c>
    </row>
    <row r="90" spans="1:16" ht="204" x14ac:dyDescent="0.2">
      <c r="A90" t="s">
        <v>56</v>
      </c>
      <c r="E90" s="35" t="s">
        <v>498</v>
      </c>
    </row>
    <row r="91" spans="1:16" x14ac:dyDescent="0.2">
      <c r="A91" s="25" t="s">
        <v>47</v>
      </c>
      <c r="B91" s="29" t="s">
        <v>159</v>
      </c>
      <c r="C91" s="29" t="s">
        <v>499</v>
      </c>
      <c r="D91" s="25" t="s">
        <v>49</v>
      </c>
      <c r="E91" s="30" t="s">
        <v>500</v>
      </c>
      <c r="F91" s="31" t="s">
        <v>490</v>
      </c>
      <c r="G91" s="32">
        <v>0.52500000000000002</v>
      </c>
      <c r="H91" s="33">
        <v>0</v>
      </c>
      <c r="I91" s="33">
        <f>ROUND(ROUND(H91,2)*ROUND(G91,3),2)</f>
        <v>0</v>
      </c>
      <c r="J91" s="31" t="s">
        <v>98</v>
      </c>
      <c r="O91">
        <f>(I91*21)/100</f>
        <v>0</v>
      </c>
      <c r="P91" t="s">
        <v>23</v>
      </c>
    </row>
    <row r="92" spans="1:16" ht="38.25" x14ac:dyDescent="0.2">
      <c r="A92" s="34" t="s">
        <v>52</v>
      </c>
      <c r="E92" s="35" t="s">
        <v>501</v>
      </c>
    </row>
    <row r="93" spans="1:16" x14ac:dyDescent="0.2">
      <c r="A93" s="36" t="s">
        <v>54</v>
      </c>
      <c r="E93" s="37" t="s">
        <v>427</v>
      </c>
    </row>
    <row r="94" spans="1:16" ht="140.25" x14ac:dyDescent="0.2">
      <c r="A94" t="s">
        <v>56</v>
      </c>
      <c r="E94" s="35" t="s">
        <v>502</v>
      </c>
    </row>
    <row r="95" spans="1:16" x14ac:dyDescent="0.2">
      <c r="A95" s="25" t="s">
        <v>47</v>
      </c>
      <c r="B95" s="29" t="s">
        <v>165</v>
      </c>
      <c r="C95" s="29" t="s">
        <v>503</v>
      </c>
      <c r="D95" s="25" t="s">
        <v>49</v>
      </c>
      <c r="E95" s="30" t="s">
        <v>504</v>
      </c>
      <c r="F95" s="31" t="s">
        <v>490</v>
      </c>
      <c r="G95" s="32">
        <v>0.84</v>
      </c>
      <c r="H95" s="33">
        <v>0</v>
      </c>
      <c r="I95" s="33">
        <f>ROUND(ROUND(H95,2)*ROUND(G95,3),2)</f>
        <v>0</v>
      </c>
      <c r="J95" s="31" t="s">
        <v>98</v>
      </c>
      <c r="O95">
        <f>(I95*21)/100</f>
        <v>0</v>
      </c>
      <c r="P95" t="s">
        <v>23</v>
      </c>
    </row>
    <row r="96" spans="1:16" x14ac:dyDescent="0.2">
      <c r="A96" s="34" t="s">
        <v>52</v>
      </c>
      <c r="E96" s="35" t="s">
        <v>495</v>
      </c>
    </row>
    <row r="97" spans="1:16" x14ac:dyDescent="0.2">
      <c r="A97" s="36" t="s">
        <v>54</v>
      </c>
      <c r="E97" s="37" t="s">
        <v>427</v>
      </c>
    </row>
    <row r="98" spans="1:16" ht="204" x14ac:dyDescent="0.2">
      <c r="A98" t="s">
        <v>56</v>
      </c>
      <c r="E98" s="35" t="s">
        <v>498</v>
      </c>
    </row>
    <row r="99" spans="1:16" x14ac:dyDescent="0.2">
      <c r="A99" s="25" t="s">
        <v>47</v>
      </c>
      <c r="B99" s="29" t="s">
        <v>171</v>
      </c>
      <c r="C99" s="29" t="s">
        <v>505</v>
      </c>
      <c r="D99" s="25" t="s">
        <v>49</v>
      </c>
      <c r="E99" s="30" t="s">
        <v>506</v>
      </c>
      <c r="F99" s="31" t="s">
        <v>490</v>
      </c>
      <c r="G99" s="32">
        <v>0.84</v>
      </c>
      <c r="H99" s="33">
        <v>0</v>
      </c>
      <c r="I99" s="33">
        <f>ROUND(ROUND(H99,2)*ROUND(G99,3),2)</f>
        <v>0</v>
      </c>
      <c r="J99" s="31" t="s">
        <v>98</v>
      </c>
      <c r="O99">
        <f>(I99*21)/100</f>
        <v>0</v>
      </c>
      <c r="P99" t="s">
        <v>23</v>
      </c>
    </row>
    <row r="100" spans="1:16" x14ac:dyDescent="0.2">
      <c r="A100" s="34" t="s">
        <v>52</v>
      </c>
      <c r="E100" s="35" t="s">
        <v>495</v>
      </c>
    </row>
    <row r="101" spans="1:16" x14ac:dyDescent="0.2">
      <c r="A101" s="36" t="s">
        <v>54</v>
      </c>
      <c r="E101" s="37" t="s">
        <v>427</v>
      </c>
    </row>
    <row r="102" spans="1:16" ht="140.25" x14ac:dyDescent="0.2">
      <c r="A102" t="s">
        <v>56</v>
      </c>
      <c r="E102" s="35" t="s">
        <v>502</v>
      </c>
    </row>
    <row r="103" spans="1:16" ht="25.5" x14ac:dyDescent="0.2">
      <c r="A103" s="25" t="s">
        <v>47</v>
      </c>
      <c r="B103" s="29" t="s">
        <v>177</v>
      </c>
      <c r="C103" s="29" t="s">
        <v>507</v>
      </c>
      <c r="D103" s="25" t="s">
        <v>49</v>
      </c>
      <c r="E103" s="30" t="s">
        <v>508</v>
      </c>
      <c r="F103" s="31" t="s">
        <v>97</v>
      </c>
      <c r="G103" s="32">
        <v>4</v>
      </c>
      <c r="H103" s="33">
        <v>0</v>
      </c>
      <c r="I103" s="33">
        <f>ROUND(ROUND(H103,2)*ROUND(G103,3),2)</f>
        <v>0</v>
      </c>
      <c r="J103" s="31" t="s">
        <v>98</v>
      </c>
      <c r="O103">
        <f>(I103*21)/100</f>
        <v>0</v>
      </c>
      <c r="P103" t="s">
        <v>23</v>
      </c>
    </row>
    <row r="104" spans="1:16" x14ac:dyDescent="0.2">
      <c r="A104" s="34" t="s">
        <v>52</v>
      </c>
      <c r="E104" s="35" t="s">
        <v>509</v>
      </c>
    </row>
    <row r="105" spans="1:16" x14ac:dyDescent="0.2">
      <c r="A105" s="36" t="s">
        <v>54</v>
      </c>
      <c r="E105" s="37" t="s">
        <v>427</v>
      </c>
    </row>
    <row r="106" spans="1:16" ht="140.25" x14ac:dyDescent="0.2">
      <c r="A106" t="s">
        <v>56</v>
      </c>
      <c r="E106" s="35" t="s">
        <v>510</v>
      </c>
    </row>
    <row r="107" spans="1:16" ht="25.5" x14ac:dyDescent="0.2">
      <c r="A107" s="25" t="s">
        <v>47</v>
      </c>
      <c r="B107" s="29" t="s">
        <v>184</v>
      </c>
      <c r="C107" s="29" t="s">
        <v>511</v>
      </c>
      <c r="D107" s="25" t="s">
        <v>49</v>
      </c>
      <c r="E107" s="30" t="s">
        <v>512</v>
      </c>
      <c r="F107" s="31" t="s">
        <v>97</v>
      </c>
      <c r="G107" s="32">
        <v>2</v>
      </c>
      <c r="H107" s="33">
        <v>0</v>
      </c>
      <c r="I107" s="33">
        <f>ROUND(ROUND(H107,2)*ROUND(G107,3),2)</f>
        <v>0</v>
      </c>
      <c r="J107" s="31" t="s">
        <v>98</v>
      </c>
      <c r="O107">
        <f>(I107*21)/100</f>
        <v>0</v>
      </c>
      <c r="P107" t="s">
        <v>23</v>
      </c>
    </row>
    <row r="108" spans="1:16" x14ac:dyDescent="0.2">
      <c r="A108" s="34" t="s">
        <v>52</v>
      </c>
      <c r="E108" s="35" t="s">
        <v>513</v>
      </c>
    </row>
    <row r="109" spans="1:16" x14ac:dyDescent="0.2">
      <c r="A109" s="36" t="s">
        <v>54</v>
      </c>
      <c r="E109" s="37" t="s">
        <v>427</v>
      </c>
    </row>
    <row r="110" spans="1:16" ht="140.25" x14ac:dyDescent="0.2">
      <c r="A110" t="s">
        <v>56</v>
      </c>
      <c r="E110" s="35" t="s">
        <v>514</v>
      </c>
    </row>
    <row r="111" spans="1:16" x14ac:dyDescent="0.2">
      <c r="A111" s="25" t="s">
        <v>47</v>
      </c>
      <c r="B111" s="29" t="s">
        <v>190</v>
      </c>
      <c r="C111" s="29" t="s">
        <v>515</v>
      </c>
      <c r="D111" s="25" t="s">
        <v>49</v>
      </c>
      <c r="E111" s="30" t="s">
        <v>516</v>
      </c>
      <c r="F111" s="31" t="s">
        <v>97</v>
      </c>
      <c r="G111" s="32">
        <v>6</v>
      </c>
      <c r="H111" s="33">
        <v>0</v>
      </c>
      <c r="I111" s="33">
        <f>ROUND(ROUND(H111,2)*ROUND(G111,3),2)</f>
        <v>0</v>
      </c>
      <c r="J111" s="31" t="s">
        <v>98</v>
      </c>
      <c r="O111">
        <f>(I111*21)/100</f>
        <v>0</v>
      </c>
      <c r="P111" t="s">
        <v>23</v>
      </c>
    </row>
    <row r="112" spans="1:16" x14ac:dyDescent="0.2">
      <c r="A112" s="34" t="s">
        <v>52</v>
      </c>
      <c r="E112" s="35" t="s">
        <v>517</v>
      </c>
    </row>
    <row r="113" spans="1:16" x14ac:dyDescent="0.2">
      <c r="A113" s="36" t="s">
        <v>54</v>
      </c>
      <c r="E113" s="37" t="s">
        <v>427</v>
      </c>
    </row>
    <row r="114" spans="1:16" ht="102" x14ac:dyDescent="0.2">
      <c r="A114" t="s">
        <v>56</v>
      </c>
      <c r="E114" s="35" t="s">
        <v>518</v>
      </c>
    </row>
    <row r="115" spans="1:16" x14ac:dyDescent="0.2">
      <c r="A115" s="25" t="s">
        <v>47</v>
      </c>
      <c r="B115" s="29" t="s">
        <v>195</v>
      </c>
      <c r="C115" s="29" t="s">
        <v>519</v>
      </c>
      <c r="D115" s="25" t="s">
        <v>49</v>
      </c>
      <c r="E115" s="30" t="s">
        <v>520</v>
      </c>
      <c r="F115" s="31" t="s">
        <v>285</v>
      </c>
      <c r="G115" s="32">
        <v>16</v>
      </c>
      <c r="H115" s="33">
        <v>0</v>
      </c>
      <c r="I115" s="33">
        <f>ROUND(ROUND(H115,2)*ROUND(G115,3),2)</f>
        <v>0</v>
      </c>
      <c r="J115" s="31"/>
      <c r="O115">
        <f>(I115*21)/100</f>
        <v>0</v>
      </c>
      <c r="P115" t="s">
        <v>23</v>
      </c>
    </row>
    <row r="116" spans="1:16" x14ac:dyDescent="0.2">
      <c r="A116" s="34" t="s">
        <v>52</v>
      </c>
      <c r="E116" s="35" t="s">
        <v>49</v>
      </c>
    </row>
    <row r="117" spans="1:16" x14ac:dyDescent="0.2">
      <c r="A117" s="36" t="s">
        <v>54</v>
      </c>
      <c r="E117" s="37" t="s">
        <v>427</v>
      </c>
    </row>
    <row r="118" spans="1:16" ht="102" x14ac:dyDescent="0.2">
      <c r="A118" t="s">
        <v>56</v>
      </c>
      <c r="E118" s="35" t="s">
        <v>521</v>
      </c>
    </row>
    <row r="119" spans="1:16" x14ac:dyDescent="0.2">
      <c r="A119" s="25" t="s">
        <v>47</v>
      </c>
      <c r="B119" s="29" t="s">
        <v>201</v>
      </c>
      <c r="C119" s="29" t="s">
        <v>522</v>
      </c>
      <c r="D119" s="25" t="s">
        <v>49</v>
      </c>
      <c r="E119" s="30" t="s">
        <v>523</v>
      </c>
      <c r="F119" s="31" t="s">
        <v>285</v>
      </c>
      <c r="G119" s="32">
        <v>8</v>
      </c>
      <c r="H119" s="33">
        <v>0</v>
      </c>
      <c r="I119" s="33">
        <f>ROUND(ROUND(H119,2)*ROUND(G119,3),2)</f>
        <v>0</v>
      </c>
      <c r="J119" s="31" t="s">
        <v>98</v>
      </c>
      <c r="O119">
        <f>(I119*21)/100</f>
        <v>0</v>
      </c>
      <c r="P119" t="s">
        <v>23</v>
      </c>
    </row>
    <row r="120" spans="1:16" x14ac:dyDescent="0.2">
      <c r="A120" s="34" t="s">
        <v>52</v>
      </c>
      <c r="E120" s="35" t="s">
        <v>49</v>
      </c>
    </row>
    <row r="121" spans="1:16" x14ac:dyDescent="0.2">
      <c r="A121" s="36" t="s">
        <v>54</v>
      </c>
      <c r="E121" s="37" t="s">
        <v>427</v>
      </c>
    </row>
    <row r="122" spans="1:16" ht="102" x14ac:dyDescent="0.2">
      <c r="A122" t="s">
        <v>56</v>
      </c>
      <c r="E122" s="35" t="s">
        <v>521</v>
      </c>
    </row>
    <row r="123" spans="1:16" x14ac:dyDescent="0.2">
      <c r="A123" s="25" t="s">
        <v>47</v>
      </c>
      <c r="B123" s="29" t="s">
        <v>208</v>
      </c>
      <c r="C123" s="29" t="s">
        <v>524</v>
      </c>
      <c r="D123" s="25" t="s">
        <v>49</v>
      </c>
      <c r="E123" s="30" t="s">
        <v>525</v>
      </c>
      <c r="F123" s="31" t="s">
        <v>97</v>
      </c>
      <c r="G123" s="32">
        <v>6</v>
      </c>
      <c r="H123" s="33">
        <v>0</v>
      </c>
      <c r="I123" s="33">
        <f>ROUND(ROUND(H123,2)*ROUND(G123,3),2)</f>
        <v>0</v>
      </c>
      <c r="J123" s="31" t="s">
        <v>98</v>
      </c>
      <c r="O123">
        <f>(I123*21)/100</f>
        <v>0</v>
      </c>
      <c r="P123" t="s">
        <v>23</v>
      </c>
    </row>
    <row r="124" spans="1:16" x14ac:dyDescent="0.2">
      <c r="A124" s="34" t="s">
        <v>52</v>
      </c>
      <c r="E124" s="35" t="s">
        <v>49</v>
      </c>
    </row>
    <row r="125" spans="1:16" x14ac:dyDescent="0.2">
      <c r="A125" s="36" t="s">
        <v>54</v>
      </c>
      <c r="E125" s="37" t="s">
        <v>427</v>
      </c>
    </row>
    <row r="126" spans="1:16" ht="140.25" x14ac:dyDescent="0.2">
      <c r="A126" t="s">
        <v>56</v>
      </c>
      <c r="E126" s="35" t="s">
        <v>526</v>
      </c>
    </row>
    <row r="127" spans="1:16" x14ac:dyDescent="0.2">
      <c r="A127" s="25" t="s">
        <v>47</v>
      </c>
      <c r="B127" s="29" t="s">
        <v>214</v>
      </c>
      <c r="C127" s="29" t="s">
        <v>527</v>
      </c>
      <c r="D127" s="25" t="s">
        <v>49</v>
      </c>
      <c r="E127" s="30" t="s">
        <v>528</v>
      </c>
      <c r="F127" s="31" t="s">
        <v>97</v>
      </c>
      <c r="G127" s="32">
        <v>2</v>
      </c>
      <c r="H127" s="33">
        <v>0</v>
      </c>
      <c r="I127" s="33">
        <f>ROUND(ROUND(H127,2)*ROUND(G127,3),2)</f>
        <v>0</v>
      </c>
      <c r="J127" s="31" t="s">
        <v>98</v>
      </c>
      <c r="O127">
        <f>(I127*21)/100</f>
        <v>0</v>
      </c>
      <c r="P127" t="s">
        <v>23</v>
      </c>
    </row>
    <row r="128" spans="1:16" x14ac:dyDescent="0.2">
      <c r="A128" s="34" t="s">
        <v>52</v>
      </c>
      <c r="E128" s="35" t="s">
        <v>529</v>
      </c>
    </row>
    <row r="129" spans="1:18" x14ac:dyDescent="0.2">
      <c r="A129" s="36" t="s">
        <v>54</v>
      </c>
      <c r="E129" s="37" t="s">
        <v>427</v>
      </c>
    </row>
    <row r="130" spans="1:18" ht="114.75" x14ac:dyDescent="0.2">
      <c r="A130" t="s">
        <v>56</v>
      </c>
      <c r="E130" s="35" t="s">
        <v>530</v>
      </c>
    </row>
    <row r="131" spans="1:18" x14ac:dyDescent="0.2">
      <c r="A131" s="25" t="s">
        <v>47</v>
      </c>
      <c r="B131" s="29" t="s">
        <v>219</v>
      </c>
      <c r="C131" s="29" t="s">
        <v>531</v>
      </c>
      <c r="D131" s="25" t="s">
        <v>49</v>
      </c>
      <c r="E131" s="30" t="s">
        <v>532</v>
      </c>
      <c r="F131" s="31" t="s">
        <v>97</v>
      </c>
      <c r="G131" s="32">
        <v>78</v>
      </c>
      <c r="H131" s="33">
        <v>0</v>
      </c>
      <c r="I131" s="33">
        <f>ROUND(ROUND(H131,2)*ROUND(G131,3),2)</f>
        <v>0</v>
      </c>
      <c r="J131" s="31" t="s">
        <v>98</v>
      </c>
      <c r="O131">
        <f>(I131*21)/100</f>
        <v>0</v>
      </c>
      <c r="P131" t="s">
        <v>23</v>
      </c>
    </row>
    <row r="132" spans="1:18" ht="25.5" x14ac:dyDescent="0.2">
      <c r="A132" s="34" t="s">
        <v>52</v>
      </c>
      <c r="E132" s="35" t="s">
        <v>533</v>
      </c>
    </row>
    <row r="133" spans="1:18" x14ac:dyDescent="0.2">
      <c r="A133" s="36" t="s">
        <v>54</v>
      </c>
      <c r="E133" s="37" t="s">
        <v>427</v>
      </c>
    </row>
    <row r="134" spans="1:18" ht="140.25" x14ac:dyDescent="0.2">
      <c r="A134" t="s">
        <v>56</v>
      </c>
      <c r="E134" s="35" t="s">
        <v>534</v>
      </c>
    </row>
    <row r="135" spans="1:18" ht="12.75" customHeight="1" x14ac:dyDescent="0.2">
      <c r="A135" s="12" t="s">
        <v>45</v>
      </c>
      <c r="B135" s="12"/>
      <c r="C135" s="38" t="s">
        <v>535</v>
      </c>
      <c r="D135" s="12"/>
      <c r="E135" s="27" t="s">
        <v>536</v>
      </c>
      <c r="F135" s="12"/>
      <c r="G135" s="12"/>
      <c r="H135" s="12"/>
      <c r="I135" s="39">
        <f>0+Q135</f>
        <v>0</v>
      </c>
      <c r="J135" s="12"/>
      <c r="O135">
        <f>0+R135</f>
        <v>0</v>
      </c>
      <c r="Q135">
        <f>0+I136+I140+I144+I148+I152+I156+I160+I164+I168+I172+I176+I180+I184</f>
        <v>0</v>
      </c>
      <c r="R135">
        <f>0+O136+O140+O144+O148+O152+O156+O160+O164+O168+O172+O176+O180+O184</f>
        <v>0</v>
      </c>
    </row>
    <row r="136" spans="1:18" ht="25.5" x14ac:dyDescent="0.2">
      <c r="A136" s="25" t="s">
        <v>47</v>
      </c>
      <c r="B136" s="29" t="s">
        <v>226</v>
      </c>
      <c r="C136" s="29" t="s">
        <v>537</v>
      </c>
      <c r="D136" s="25" t="s">
        <v>49</v>
      </c>
      <c r="E136" s="30" t="s">
        <v>538</v>
      </c>
      <c r="F136" s="31" t="s">
        <v>539</v>
      </c>
      <c r="G136" s="32">
        <v>0.9</v>
      </c>
      <c r="H136" s="33">
        <v>0</v>
      </c>
      <c r="I136" s="33">
        <f>ROUND(ROUND(H136,2)*ROUND(G136,3),2)</f>
        <v>0</v>
      </c>
      <c r="J136" s="31" t="s">
        <v>98</v>
      </c>
      <c r="O136">
        <f>(I136*21)/100</f>
        <v>0</v>
      </c>
      <c r="P136" t="s">
        <v>23</v>
      </c>
    </row>
    <row r="137" spans="1:18" ht="38.25" x14ac:dyDescent="0.2">
      <c r="A137" s="34" t="s">
        <v>52</v>
      </c>
      <c r="E137" s="35" t="s">
        <v>540</v>
      </c>
    </row>
    <row r="138" spans="1:18" x14ac:dyDescent="0.2">
      <c r="A138" s="36" t="s">
        <v>54</v>
      </c>
      <c r="E138" s="37" t="s">
        <v>427</v>
      </c>
    </row>
    <row r="139" spans="1:18" ht="38.25" x14ac:dyDescent="0.2">
      <c r="A139" t="s">
        <v>56</v>
      </c>
      <c r="E139" s="35" t="s">
        <v>541</v>
      </c>
    </row>
    <row r="140" spans="1:18" ht="25.5" x14ac:dyDescent="0.2">
      <c r="A140" s="25" t="s">
        <v>47</v>
      </c>
      <c r="B140" s="29" t="s">
        <v>233</v>
      </c>
      <c r="C140" s="29" t="s">
        <v>542</v>
      </c>
      <c r="D140" s="25" t="s">
        <v>49</v>
      </c>
      <c r="E140" s="30" t="s">
        <v>543</v>
      </c>
      <c r="F140" s="31" t="s">
        <v>103</v>
      </c>
      <c r="G140" s="32">
        <v>60</v>
      </c>
      <c r="H140" s="33">
        <v>0</v>
      </c>
      <c r="I140" s="33">
        <f>ROUND(ROUND(H140,2)*ROUND(G140,3),2)</f>
        <v>0</v>
      </c>
      <c r="J140" s="31" t="s">
        <v>98</v>
      </c>
      <c r="O140">
        <f>(I140*21)/100</f>
        <v>0</v>
      </c>
      <c r="P140" t="s">
        <v>23</v>
      </c>
    </row>
    <row r="141" spans="1:18" ht="38.25" x14ac:dyDescent="0.2">
      <c r="A141" s="34" t="s">
        <v>52</v>
      </c>
      <c r="E141" s="35" t="s">
        <v>540</v>
      </c>
    </row>
    <row r="142" spans="1:18" x14ac:dyDescent="0.2">
      <c r="A142" s="36" t="s">
        <v>54</v>
      </c>
      <c r="E142" s="37" t="s">
        <v>427</v>
      </c>
    </row>
    <row r="143" spans="1:18" ht="38.25" x14ac:dyDescent="0.2">
      <c r="A143" t="s">
        <v>56</v>
      </c>
      <c r="E143" s="35" t="s">
        <v>544</v>
      </c>
    </row>
    <row r="144" spans="1:18" x14ac:dyDescent="0.2">
      <c r="A144" s="25" t="s">
        <v>47</v>
      </c>
      <c r="B144" s="29" t="s">
        <v>240</v>
      </c>
      <c r="C144" s="29" t="s">
        <v>545</v>
      </c>
      <c r="D144" s="25" t="s">
        <v>49</v>
      </c>
      <c r="E144" s="30" t="s">
        <v>546</v>
      </c>
      <c r="F144" s="31" t="s">
        <v>97</v>
      </c>
      <c r="G144" s="32">
        <v>2</v>
      </c>
      <c r="H144" s="33">
        <v>0</v>
      </c>
      <c r="I144" s="33">
        <f>ROUND(ROUND(H144,2)*ROUND(G144,3),2)</f>
        <v>0</v>
      </c>
      <c r="J144" s="31" t="s">
        <v>98</v>
      </c>
      <c r="O144">
        <f>(I144*21)/100</f>
        <v>0</v>
      </c>
      <c r="P144" t="s">
        <v>23</v>
      </c>
    </row>
    <row r="145" spans="1:16" x14ac:dyDescent="0.2">
      <c r="A145" s="34" t="s">
        <v>52</v>
      </c>
      <c r="E145" s="35" t="s">
        <v>547</v>
      </c>
    </row>
    <row r="146" spans="1:16" x14ac:dyDescent="0.2">
      <c r="A146" s="36" t="s">
        <v>54</v>
      </c>
      <c r="E146" s="37" t="s">
        <v>427</v>
      </c>
    </row>
    <row r="147" spans="1:16" ht="178.5" x14ac:dyDescent="0.2">
      <c r="A147" t="s">
        <v>56</v>
      </c>
      <c r="E147" s="35" t="s">
        <v>548</v>
      </c>
    </row>
    <row r="148" spans="1:16" x14ac:dyDescent="0.2">
      <c r="A148" s="25" t="s">
        <v>47</v>
      </c>
      <c r="B148" s="29" t="s">
        <v>246</v>
      </c>
      <c r="C148" s="29" t="s">
        <v>549</v>
      </c>
      <c r="D148" s="25" t="s">
        <v>49</v>
      </c>
      <c r="E148" s="30" t="s">
        <v>550</v>
      </c>
      <c r="F148" s="31" t="s">
        <v>97</v>
      </c>
      <c r="G148" s="32">
        <v>2</v>
      </c>
      <c r="H148" s="33">
        <v>0</v>
      </c>
      <c r="I148" s="33">
        <f>ROUND(ROUND(H148,2)*ROUND(G148,3),2)</f>
        <v>0</v>
      </c>
      <c r="J148" s="31" t="s">
        <v>98</v>
      </c>
      <c r="O148">
        <f>(I148*21)/100</f>
        <v>0</v>
      </c>
      <c r="P148" t="s">
        <v>23</v>
      </c>
    </row>
    <row r="149" spans="1:16" x14ac:dyDescent="0.2">
      <c r="A149" s="34" t="s">
        <v>52</v>
      </c>
      <c r="E149" s="35" t="s">
        <v>547</v>
      </c>
    </row>
    <row r="150" spans="1:16" x14ac:dyDescent="0.2">
      <c r="A150" s="36" t="s">
        <v>54</v>
      </c>
      <c r="E150" s="37" t="s">
        <v>427</v>
      </c>
    </row>
    <row r="151" spans="1:16" ht="127.5" x14ac:dyDescent="0.2">
      <c r="A151" t="s">
        <v>56</v>
      </c>
      <c r="E151" s="35" t="s">
        <v>551</v>
      </c>
    </row>
    <row r="152" spans="1:16" x14ac:dyDescent="0.2">
      <c r="A152" s="25" t="s">
        <v>47</v>
      </c>
      <c r="B152" s="29" t="s">
        <v>251</v>
      </c>
      <c r="C152" s="29" t="s">
        <v>552</v>
      </c>
      <c r="D152" s="25" t="s">
        <v>49</v>
      </c>
      <c r="E152" s="30" t="s">
        <v>553</v>
      </c>
      <c r="F152" s="31" t="s">
        <v>97</v>
      </c>
      <c r="G152" s="32">
        <v>2</v>
      </c>
      <c r="H152" s="33">
        <v>0</v>
      </c>
      <c r="I152" s="33">
        <f>ROUND(ROUND(H152,2)*ROUND(G152,3),2)</f>
        <v>0</v>
      </c>
      <c r="J152" s="31" t="s">
        <v>98</v>
      </c>
      <c r="O152">
        <f>(I152*21)/100</f>
        <v>0</v>
      </c>
      <c r="P152" t="s">
        <v>23</v>
      </c>
    </row>
    <row r="153" spans="1:16" ht="38.25" x14ac:dyDescent="0.2">
      <c r="A153" s="34" t="s">
        <v>52</v>
      </c>
      <c r="E153" s="35" t="s">
        <v>554</v>
      </c>
    </row>
    <row r="154" spans="1:16" x14ac:dyDescent="0.2">
      <c r="A154" s="36" t="s">
        <v>54</v>
      </c>
      <c r="E154" s="37" t="s">
        <v>427</v>
      </c>
    </row>
    <row r="155" spans="1:16" ht="140.25" x14ac:dyDescent="0.2">
      <c r="A155" t="s">
        <v>56</v>
      </c>
      <c r="E155" s="35" t="s">
        <v>555</v>
      </c>
    </row>
    <row r="156" spans="1:16" x14ac:dyDescent="0.2">
      <c r="A156" s="25" t="s">
        <v>47</v>
      </c>
      <c r="B156" s="29" t="s">
        <v>257</v>
      </c>
      <c r="C156" s="29" t="s">
        <v>556</v>
      </c>
      <c r="D156" s="25" t="s">
        <v>49</v>
      </c>
      <c r="E156" s="30" t="s">
        <v>557</v>
      </c>
      <c r="F156" s="31" t="s">
        <v>97</v>
      </c>
      <c r="G156" s="32">
        <v>2</v>
      </c>
      <c r="H156" s="33">
        <v>0</v>
      </c>
      <c r="I156" s="33">
        <f>ROUND(ROUND(H156,2)*ROUND(G156,3),2)</f>
        <v>0</v>
      </c>
      <c r="J156" s="31" t="s">
        <v>98</v>
      </c>
      <c r="O156">
        <f>(I156*21)/100</f>
        <v>0</v>
      </c>
      <c r="P156" t="s">
        <v>23</v>
      </c>
    </row>
    <row r="157" spans="1:16" x14ac:dyDescent="0.2">
      <c r="A157" s="34" t="s">
        <v>52</v>
      </c>
      <c r="E157" s="35" t="s">
        <v>49</v>
      </c>
    </row>
    <row r="158" spans="1:16" x14ac:dyDescent="0.2">
      <c r="A158" s="36" t="s">
        <v>54</v>
      </c>
      <c r="E158" s="37" t="s">
        <v>427</v>
      </c>
    </row>
    <row r="159" spans="1:16" ht="140.25" x14ac:dyDescent="0.2">
      <c r="A159" t="s">
        <v>56</v>
      </c>
      <c r="E159" s="35" t="s">
        <v>555</v>
      </c>
    </row>
    <row r="160" spans="1:16" x14ac:dyDescent="0.2">
      <c r="A160" s="25" t="s">
        <v>47</v>
      </c>
      <c r="B160" s="29" t="s">
        <v>263</v>
      </c>
      <c r="C160" s="29" t="s">
        <v>558</v>
      </c>
      <c r="D160" s="25" t="s">
        <v>49</v>
      </c>
      <c r="E160" s="30" t="s">
        <v>559</v>
      </c>
      <c r="F160" s="31" t="s">
        <v>97</v>
      </c>
      <c r="G160" s="32">
        <v>2</v>
      </c>
      <c r="H160" s="33">
        <v>0</v>
      </c>
      <c r="I160" s="33">
        <f>ROUND(ROUND(H160,2)*ROUND(G160,3),2)</f>
        <v>0</v>
      </c>
      <c r="J160" s="31" t="s">
        <v>98</v>
      </c>
      <c r="O160">
        <f>(I160*21)/100</f>
        <v>0</v>
      </c>
      <c r="P160" t="s">
        <v>23</v>
      </c>
    </row>
    <row r="161" spans="1:16" x14ac:dyDescent="0.2">
      <c r="A161" s="34" t="s">
        <v>52</v>
      </c>
      <c r="E161" s="35" t="s">
        <v>49</v>
      </c>
    </row>
    <row r="162" spans="1:16" x14ac:dyDescent="0.2">
      <c r="A162" s="36" t="s">
        <v>54</v>
      </c>
      <c r="E162" s="37" t="s">
        <v>427</v>
      </c>
    </row>
    <row r="163" spans="1:16" ht="140.25" x14ac:dyDescent="0.2">
      <c r="A163" t="s">
        <v>56</v>
      </c>
      <c r="E163" s="35" t="s">
        <v>555</v>
      </c>
    </row>
    <row r="164" spans="1:16" x14ac:dyDescent="0.2">
      <c r="A164" s="25" t="s">
        <v>47</v>
      </c>
      <c r="B164" s="29" t="s">
        <v>269</v>
      </c>
      <c r="C164" s="29" t="s">
        <v>560</v>
      </c>
      <c r="D164" s="25" t="s">
        <v>49</v>
      </c>
      <c r="E164" s="30" t="s">
        <v>561</v>
      </c>
      <c r="F164" s="31" t="s">
        <v>97</v>
      </c>
      <c r="G164" s="32">
        <v>2</v>
      </c>
      <c r="H164" s="33">
        <v>0</v>
      </c>
      <c r="I164" s="33">
        <f>ROUND(ROUND(H164,2)*ROUND(G164,3),2)</f>
        <v>0</v>
      </c>
      <c r="J164" s="31" t="s">
        <v>98</v>
      </c>
      <c r="O164">
        <f>(I164*21)/100</f>
        <v>0</v>
      </c>
      <c r="P164" t="s">
        <v>23</v>
      </c>
    </row>
    <row r="165" spans="1:16" x14ac:dyDescent="0.2">
      <c r="A165" s="34" t="s">
        <v>52</v>
      </c>
      <c r="E165" s="35" t="s">
        <v>49</v>
      </c>
    </row>
    <row r="166" spans="1:16" x14ac:dyDescent="0.2">
      <c r="A166" s="36" t="s">
        <v>54</v>
      </c>
      <c r="E166" s="37" t="s">
        <v>427</v>
      </c>
    </row>
    <row r="167" spans="1:16" ht="140.25" x14ac:dyDescent="0.2">
      <c r="A167" t="s">
        <v>56</v>
      </c>
      <c r="E167" s="35" t="s">
        <v>555</v>
      </c>
    </row>
    <row r="168" spans="1:16" x14ac:dyDescent="0.2">
      <c r="A168" s="25" t="s">
        <v>47</v>
      </c>
      <c r="B168" s="29" t="s">
        <v>275</v>
      </c>
      <c r="C168" s="29" t="s">
        <v>562</v>
      </c>
      <c r="D168" s="25" t="s">
        <v>49</v>
      </c>
      <c r="E168" s="30" t="s">
        <v>563</v>
      </c>
      <c r="F168" s="31" t="s">
        <v>97</v>
      </c>
      <c r="G168" s="32">
        <v>2</v>
      </c>
      <c r="H168" s="33">
        <v>0</v>
      </c>
      <c r="I168" s="33">
        <f>ROUND(ROUND(H168,2)*ROUND(G168,3),2)</f>
        <v>0</v>
      </c>
      <c r="J168" s="31" t="s">
        <v>98</v>
      </c>
      <c r="O168">
        <f>(I168*21)/100</f>
        <v>0</v>
      </c>
      <c r="P168" t="s">
        <v>23</v>
      </c>
    </row>
    <row r="169" spans="1:16" x14ac:dyDescent="0.2">
      <c r="A169" s="34" t="s">
        <v>52</v>
      </c>
      <c r="E169" s="35" t="s">
        <v>564</v>
      </c>
    </row>
    <row r="170" spans="1:16" x14ac:dyDescent="0.2">
      <c r="A170" s="36" t="s">
        <v>54</v>
      </c>
      <c r="E170" s="37" t="s">
        <v>427</v>
      </c>
    </row>
    <row r="171" spans="1:16" ht="178.5" x14ac:dyDescent="0.2">
      <c r="A171" t="s">
        <v>56</v>
      </c>
      <c r="E171" s="35" t="s">
        <v>548</v>
      </c>
    </row>
    <row r="172" spans="1:16" x14ac:dyDescent="0.2">
      <c r="A172" s="25" t="s">
        <v>47</v>
      </c>
      <c r="B172" s="29" t="s">
        <v>565</v>
      </c>
      <c r="C172" s="29" t="s">
        <v>566</v>
      </c>
      <c r="D172" s="25" t="s">
        <v>49</v>
      </c>
      <c r="E172" s="30" t="s">
        <v>567</v>
      </c>
      <c r="F172" s="31" t="s">
        <v>97</v>
      </c>
      <c r="G172" s="32">
        <v>2</v>
      </c>
      <c r="H172" s="33">
        <v>0</v>
      </c>
      <c r="I172" s="33">
        <f>ROUND(ROUND(H172,2)*ROUND(G172,3),2)</f>
        <v>0</v>
      </c>
      <c r="J172" s="31" t="s">
        <v>98</v>
      </c>
      <c r="O172">
        <f>(I172*21)/100</f>
        <v>0</v>
      </c>
      <c r="P172" t="s">
        <v>23</v>
      </c>
    </row>
    <row r="173" spans="1:16" x14ac:dyDescent="0.2">
      <c r="A173" s="34" t="s">
        <v>52</v>
      </c>
      <c r="E173" s="35" t="s">
        <v>568</v>
      </c>
    </row>
    <row r="174" spans="1:16" x14ac:dyDescent="0.2">
      <c r="A174" s="36" t="s">
        <v>54</v>
      </c>
      <c r="E174" s="37" t="s">
        <v>427</v>
      </c>
    </row>
    <row r="175" spans="1:16" ht="178.5" x14ac:dyDescent="0.2">
      <c r="A175" t="s">
        <v>56</v>
      </c>
      <c r="E175" s="35" t="s">
        <v>569</v>
      </c>
    </row>
    <row r="176" spans="1:16" x14ac:dyDescent="0.2">
      <c r="A176" s="25" t="s">
        <v>47</v>
      </c>
      <c r="B176" s="29" t="s">
        <v>570</v>
      </c>
      <c r="C176" s="29" t="s">
        <v>531</v>
      </c>
      <c r="D176" s="25" t="s">
        <v>49</v>
      </c>
      <c r="E176" s="30" t="s">
        <v>532</v>
      </c>
      <c r="F176" s="31" t="s">
        <v>97</v>
      </c>
      <c r="G176" s="32">
        <v>30</v>
      </c>
      <c r="H176" s="33">
        <v>0</v>
      </c>
      <c r="I176" s="33">
        <f>ROUND(ROUND(H176,2)*ROUND(G176,3),2)</f>
        <v>0</v>
      </c>
      <c r="J176" s="31" t="s">
        <v>98</v>
      </c>
      <c r="O176">
        <f>(I176*21)/100</f>
        <v>0</v>
      </c>
      <c r="P176" t="s">
        <v>23</v>
      </c>
    </row>
    <row r="177" spans="1:16" x14ac:dyDescent="0.2">
      <c r="A177" s="34" t="s">
        <v>52</v>
      </c>
      <c r="E177" s="35" t="s">
        <v>571</v>
      </c>
    </row>
    <row r="178" spans="1:16" x14ac:dyDescent="0.2">
      <c r="A178" s="36" t="s">
        <v>54</v>
      </c>
      <c r="E178" s="37" t="s">
        <v>427</v>
      </c>
    </row>
    <row r="179" spans="1:16" ht="140.25" x14ac:dyDescent="0.2">
      <c r="A179" t="s">
        <v>56</v>
      </c>
      <c r="E179" s="35" t="s">
        <v>534</v>
      </c>
    </row>
    <row r="180" spans="1:16" ht="25.5" x14ac:dyDescent="0.2">
      <c r="A180" s="25" t="s">
        <v>47</v>
      </c>
      <c r="B180" s="29" t="s">
        <v>572</v>
      </c>
      <c r="C180" s="29" t="s">
        <v>573</v>
      </c>
      <c r="D180" s="25" t="s">
        <v>49</v>
      </c>
      <c r="E180" s="30" t="s">
        <v>574</v>
      </c>
      <c r="F180" s="31" t="s">
        <v>97</v>
      </c>
      <c r="G180" s="32">
        <v>30</v>
      </c>
      <c r="H180" s="33">
        <v>0</v>
      </c>
      <c r="I180" s="33">
        <f>ROUND(ROUND(H180,2)*ROUND(G180,3),2)</f>
        <v>0</v>
      </c>
      <c r="J180" s="31" t="s">
        <v>98</v>
      </c>
      <c r="O180">
        <f>(I180*21)/100</f>
        <v>0</v>
      </c>
      <c r="P180" t="s">
        <v>23</v>
      </c>
    </row>
    <row r="181" spans="1:16" x14ac:dyDescent="0.2">
      <c r="A181" s="34" t="s">
        <v>52</v>
      </c>
      <c r="E181" s="35" t="s">
        <v>571</v>
      </c>
    </row>
    <row r="182" spans="1:16" x14ac:dyDescent="0.2">
      <c r="A182" s="36" t="s">
        <v>54</v>
      </c>
      <c r="E182" s="37" t="s">
        <v>427</v>
      </c>
    </row>
    <row r="183" spans="1:16" ht="63.75" x14ac:dyDescent="0.2">
      <c r="A183" t="s">
        <v>56</v>
      </c>
      <c r="E183" s="35" t="s">
        <v>575</v>
      </c>
    </row>
    <row r="184" spans="1:16" ht="25.5" x14ac:dyDescent="0.2">
      <c r="A184" s="25" t="s">
        <v>47</v>
      </c>
      <c r="B184" s="29" t="s">
        <v>576</v>
      </c>
      <c r="C184" s="29" t="s">
        <v>577</v>
      </c>
      <c r="D184" s="25" t="s">
        <v>49</v>
      </c>
      <c r="E184" s="30" t="s">
        <v>578</v>
      </c>
      <c r="F184" s="31" t="s">
        <v>97</v>
      </c>
      <c r="G184" s="32">
        <v>30</v>
      </c>
      <c r="H184" s="33">
        <v>0</v>
      </c>
      <c r="I184" s="33">
        <f>ROUND(ROUND(H184,2)*ROUND(G184,3),2)</f>
        <v>0</v>
      </c>
      <c r="J184" s="31" t="s">
        <v>98</v>
      </c>
      <c r="O184">
        <f>(I184*21)/100</f>
        <v>0</v>
      </c>
      <c r="P184" t="s">
        <v>23</v>
      </c>
    </row>
    <row r="185" spans="1:16" x14ac:dyDescent="0.2">
      <c r="A185" s="34" t="s">
        <v>52</v>
      </c>
      <c r="E185" s="35" t="s">
        <v>571</v>
      </c>
    </row>
    <row r="186" spans="1:16" x14ac:dyDescent="0.2">
      <c r="A186" s="36" t="s">
        <v>54</v>
      </c>
      <c r="E186" s="37" t="s">
        <v>427</v>
      </c>
    </row>
    <row r="187" spans="1:16" ht="127.5" x14ac:dyDescent="0.2">
      <c r="A187" t="s">
        <v>56</v>
      </c>
      <c r="E187" s="35" t="s">
        <v>579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580</v>
      </c>
      <c r="I3" s="40">
        <f>0+I8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580</v>
      </c>
      <c r="D4" s="2"/>
      <c r="E4" s="21" t="s">
        <v>581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67</v>
      </c>
      <c r="D8" s="22"/>
      <c r="E8" s="27" t="s">
        <v>582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ht="38.25" x14ac:dyDescent="0.2">
      <c r="A9" s="25" t="s">
        <v>47</v>
      </c>
      <c r="B9" s="29" t="s">
        <v>29</v>
      </c>
      <c r="C9" s="29" t="s">
        <v>69</v>
      </c>
      <c r="D9" s="25" t="s">
        <v>70</v>
      </c>
      <c r="E9" s="30" t="s">
        <v>71</v>
      </c>
      <c r="F9" s="31" t="s">
        <v>72</v>
      </c>
      <c r="G9" s="32">
        <v>1286.778</v>
      </c>
      <c r="H9" s="33">
        <v>0</v>
      </c>
      <c r="I9" s="33">
        <f>ROUND(ROUND(H9,2)*ROUND(G9,3),2)</f>
        <v>0</v>
      </c>
      <c r="J9" s="31"/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49</v>
      </c>
    </row>
    <row r="11" spans="1:18" ht="102" x14ac:dyDescent="0.2">
      <c r="A11" s="36" t="s">
        <v>54</v>
      </c>
      <c r="E11" s="37" t="s">
        <v>583</v>
      </c>
    </row>
    <row r="12" spans="1:18" ht="89.25" x14ac:dyDescent="0.2">
      <c r="A12" t="s">
        <v>56</v>
      </c>
      <c r="E12" s="35" t="s">
        <v>75</v>
      </c>
    </row>
    <row r="13" spans="1:18" ht="38.25" x14ac:dyDescent="0.2">
      <c r="A13" s="25" t="s">
        <v>47</v>
      </c>
      <c r="B13" s="29" t="s">
        <v>23</v>
      </c>
      <c r="C13" s="29" t="s">
        <v>476</v>
      </c>
      <c r="D13" s="25" t="s">
        <v>477</v>
      </c>
      <c r="E13" s="30" t="s">
        <v>478</v>
      </c>
      <c r="F13" s="31" t="s">
        <v>72</v>
      </c>
      <c r="G13" s="32">
        <v>4.75</v>
      </c>
      <c r="H13" s="33">
        <v>0</v>
      </c>
      <c r="I13" s="33">
        <f>ROUND(ROUND(H13,2)*ROUND(G13,3),2)</f>
        <v>0</v>
      </c>
      <c r="J13" s="31"/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49</v>
      </c>
    </row>
    <row r="15" spans="1:18" ht="38.25" x14ac:dyDescent="0.2">
      <c r="A15" s="36" t="s">
        <v>54</v>
      </c>
      <c r="E15" s="37" t="s">
        <v>584</v>
      </c>
    </row>
    <row r="16" spans="1:18" ht="140.25" x14ac:dyDescent="0.2">
      <c r="A16" t="s">
        <v>56</v>
      </c>
      <c r="E16" s="35" t="s">
        <v>585</v>
      </c>
    </row>
    <row r="17" spans="1:16" ht="38.25" x14ac:dyDescent="0.2">
      <c r="A17" s="25" t="s">
        <v>47</v>
      </c>
      <c r="B17" s="29" t="s">
        <v>22</v>
      </c>
      <c r="C17" s="29" t="s">
        <v>76</v>
      </c>
      <c r="D17" s="25" t="s">
        <v>77</v>
      </c>
      <c r="E17" s="30" t="s">
        <v>78</v>
      </c>
      <c r="F17" s="31" t="s">
        <v>72</v>
      </c>
      <c r="G17" s="32">
        <v>29.712</v>
      </c>
      <c r="H17" s="33">
        <v>0</v>
      </c>
      <c r="I17" s="33">
        <f>ROUND(ROUND(H17,2)*ROUND(G17,3),2)</f>
        <v>0</v>
      </c>
      <c r="J17" s="31"/>
      <c r="O17">
        <f>(I17*21)/100</f>
        <v>0</v>
      </c>
      <c r="P17" t="s">
        <v>23</v>
      </c>
    </row>
    <row r="18" spans="1:16" x14ac:dyDescent="0.2">
      <c r="A18" s="34" t="s">
        <v>52</v>
      </c>
      <c r="E18" s="35" t="s">
        <v>49</v>
      </c>
    </row>
    <row r="19" spans="1:16" ht="38.25" x14ac:dyDescent="0.2">
      <c r="A19" s="36" t="s">
        <v>54</v>
      </c>
      <c r="E19" s="37" t="s">
        <v>586</v>
      </c>
    </row>
    <row r="20" spans="1:16" ht="89.25" x14ac:dyDescent="0.2">
      <c r="A20" t="s">
        <v>56</v>
      </c>
      <c r="E20" s="35" t="s">
        <v>75</v>
      </c>
    </row>
    <row r="21" spans="1:16" ht="38.25" x14ac:dyDescent="0.2">
      <c r="A21" s="25" t="s">
        <v>47</v>
      </c>
      <c r="B21" s="29" t="s">
        <v>33</v>
      </c>
      <c r="C21" s="29" t="s">
        <v>293</v>
      </c>
      <c r="D21" s="25" t="s">
        <v>294</v>
      </c>
      <c r="E21" s="30" t="s">
        <v>295</v>
      </c>
      <c r="F21" s="31" t="s">
        <v>72</v>
      </c>
      <c r="G21" s="32">
        <v>152.25</v>
      </c>
      <c r="H21" s="33">
        <v>0</v>
      </c>
      <c r="I21" s="33">
        <f>ROUND(ROUND(H21,2)*ROUND(G21,3),2)</f>
        <v>0</v>
      </c>
      <c r="J21" s="31"/>
      <c r="O21">
        <f>(I21*21)/100</f>
        <v>0</v>
      </c>
      <c r="P21" t="s">
        <v>23</v>
      </c>
    </row>
    <row r="22" spans="1:16" x14ac:dyDescent="0.2">
      <c r="A22" s="34" t="s">
        <v>52</v>
      </c>
      <c r="E22" s="35" t="s">
        <v>587</v>
      </c>
    </row>
    <row r="23" spans="1:16" ht="38.25" x14ac:dyDescent="0.2">
      <c r="A23" s="36" t="s">
        <v>54</v>
      </c>
      <c r="E23" s="37" t="s">
        <v>588</v>
      </c>
    </row>
    <row r="24" spans="1:16" ht="153" x14ac:dyDescent="0.2">
      <c r="A24" t="s">
        <v>56</v>
      </c>
      <c r="E24" s="35" t="s">
        <v>589</v>
      </c>
    </row>
    <row r="25" spans="1:16" ht="38.25" x14ac:dyDescent="0.2">
      <c r="A25" s="25" t="s">
        <v>47</v>
      </c>
      <c r="B25" s="29" t="s">
        <v>35</v>
      </c>
      <c r="C25" s="29" t="s">
        <v>81</v>
      </c>
      <c r="D25" s="25" t="s">
        <v>82</v>
      </c>
      <c r="E25" s="30" t="s">
        <v>83</v>
      </c>
      <c r="F25" s="31" t="s">
        <v>72</v>
      </c>
      <c r="G25" s="32">
        <v>1.7210000000000001</v>
      </c>
      <c r="H25" s="33">
        <v>0</v>
      </c>
      <c r="I25" s="33">
        <f>ROUND(ROUND(H25,2)*ROUND(G25,3),2)</f>
        <v>0</v>
      </c>
      <c r="J25" s="31"/>
      <c r="O25">
        <f>(I25*21)/100</f>
        <v>0</v>
      </c>
      <c r="P25" t="s">
        <v>23</v>
      </c>
    </row>
    <row r="26" spans="1:16" x14ac:dyDescent="0.2">
      <c r="A26" s="34" t="s">
        <v>52</v>
      </c>
      <c r="E26" s="35" t="s">
        <v>49</v>
      </c>
    </row>
    <row r="27" spans="1:16" ht="89.25" x14ac:dyDescent="0.2">
      <c r="A27" s="36" t="s">
        <v>54</v>
      </c>
      <c r="E27" s="37" t="s">
        <v>590</v>
      </c>
    </row>
    <row r="28" spans="1:16" ht="89.25" x14ac:dyDescent="0.2">
      <c r="A28" t="s">
        <v>56</v>
      </c>
      <c r="E28" s="35" t="s">
        <v>75</v>
      </c>
    </row>
    <row r="29" spans="1:16" ht="38.25" x14ac:dyDescent="0.2">
      <c r="A29" s="25" t="s">
        <v>47</v>
      </c>
      <c r="B29" s="29" t="s">
        <v>37</v>
      </c>
      <c r="C29" s="29" t="s">
        <v>299</v>
      </c>
      <c r="D29" s="25" t="s">
        <v>300</v>
      </c>
      <c r="E29" s="30" t="s">
        <v>301</v>
      </c>
      <c r="F29" s="31" t="s">
        <v>72</v>
      </c>
      <c r="G29" s="32">
        <v>13.5</v>
      </c>
      <c r="H29" s="33">
        <v>0</v>
      </c>
      <c r="I29" s="33">
        <f>ROUND(ROUND(H29,2)*ROUND(G29,3),2)</f>
        <v>0</v>
      </c>
      <c r="J29" s="31"/>
      <c r="O29">
        <f>(I29*21)/100</f>
        <v>0</v>
      </c>
      <c r="P29" t="s">
        <v>23</v>
      </c>
    </row>
    <row r="30" spans="1:16" x14ac:dyDescent="0.2">
      <c r="A30" s="34" t="s">
        <v>52</v>
      </c>
      <c r="E30" s="35" t="s">
        <v>591</v>
      </c>
    </row>
    <row r="31" spans="1:16" ht="38.25" x14ac:dyDescent="0.2">
      <c r="A31" s="36" t="s">
        <v>54</v>
      </c>
      <c r="E31" s="37" t="s">
        <v>592</v>
      </c>
    </row>
    <row r="32" spans="1:16" ht="153" x14ac:dyDescent="0.2">
      <c r="A32" t="s">
        <v>56</v>
      </c>
      <c r="E32" s="35" t="s">
        <v>589</v>
      </c>
    </row>
    <row r="33" spans="1:16" ht="38.25" x14ac:dyDescent="0.2">
      <c r="A33" s="25" t="s">
        <v>47</v>
      </c>
      <c r="B33" s="29" t="s">
        <v>80</v>
      </c>
      <c r="C33" s="29" t="s">
        <v>304</v>
      </c>
      <c r="D33" s="25" t="s">
        <v>305</v>
      </c>
      <c r="E33" s="30" t="s">
        <v>306</v>
      </c>
      <c r="F33" s="31" t="s">
        <v>72</v>
      </c>
      <c r="G33" s="32">
        <v>8.9999999999999993E-3</v>
      </c>
      <c r="H33" s="33">
        <v>0</v>
      </c>
      <c r="I33" s="33">
        <f>ROUND(ROUND(H33,2)*ROUND(G33,3),2)</f>
        <v>0</v>
      </c>
      <c r="J33" s="31"/>
      <c r="O33">
        <f>(I33*21)/100</f>
        <v>0</v>
      </c>
      <c r="P33" t="s">
        <v>23</v>
      </c>
    </row>
    <row r="34" spans="1:16" x14ac:dyDescent="0.2">
      <c r="A34" s="34" t="s">
        <v>52</v>
      </c>
      <c r="E34" s="35" t="s">
        <v>49</v>
      </c>
    </row>
    <row r="35" spans="1:16" ht="38.25" x14ac:dyDescent="0.2">
      <c r="A35" s="36" t="s">
        <v>54</v>
      </c>
      <c r="E35" s="37" t="s">
        <v>593</v>
      </c>
    </row>
    <row r="36" spans="1:16" ht="153" x14ac:dyDescent="0.2">
      <c r="A36" t="s">
        <v>56</v>
      </c>
      <c r="E36" s="35" t="s">
        <v>589</v>
      </c>
    </row>
    <row r="37" spans="1:16" ht="38.25" x14ac:dyDescent="0.2">
      <c r="A37" s="25" t="s">
        <v>47</v>
      </c>
      <c r="B37" s="29" t="s">
        <v>85</v>
      </c>
      <c r="C37" s="29" t="s">
        <v>308</v>
      </c>
      <c r="D37" s="25" t="s">
        <v>312</v>
      </c>
      <c r="E37" s="30" t="s">
        <v>313</v>
      </c>
      <c r="F37" s="31" t="s">
        <v>72</v>
      </c>
      <c r="G37" s="32">
        <v>1.9E-2</v>
      </c>
      <c r="H37" s="33">
        <v>0</v>
      </c>
      <c r="I37" s="33">
        <f>ROUND(ROUND(H37,2)*ROUND(G37,3),2)</f>
        <v>0</v>
      </c>
      <c r="J37" s="31"/>
      <c r="O37">
        <f>(I37*21)/100</f>
        <v>0</v>
      </c>
      <c r="P37" t="s">
        <v>23</v>
      </c>
    </row>
    <row r="38" spans="1:16" x14ac:dyDescent="0.2">
      <c r="A38" s="34" t="s">
        <v>52</v>
      </c>
      <c r="E38" s="35" t="s">
        <v>49</v>
      </c>
    </row>
    <row r="39" spans="1:16" ht="38.25" x14ac:dyDescent="0.2">
      <c r="A39" s="36" t="s">
        <v>54</v>
      </c>
      <c r="E39" s="37" t="s">
        <v>594</v>
      </c>
    </row>
    <row r="40" spans="1:16" ht="153" x14ac:dyDescent="0.2">
      <c r="A40" t="s">
        <v>56</v>
      </c>
      <c r="E40" s="35" t="s">
        <v>589</v>
      </c>
    </row>
    <row r="41" spans="1:16" ht="38.25" x14ac:dyDescent="0.2">
      <c r="A41" s="25" t="s">
        <v>47</v>
      </c>
      <c r="B41" s="29" t="s">
        <v>40</v>
      </c>
      <c r="C41" s="29" t="s">
        <v>86</v>
      </c>
      <c r="D41" s="25" t="s">
        <v>87</v>
      </c>
      <c r="E41" s="30" t="s">
        <v>88</v>
      </c>
      <c r="F41" s="31" t="s">
        <v>72</v>
      </c>
      <c r="G41" s="32">
        <v>335.59100000000001</v>
      </c>
      <c r="H41" s="33">
        <v>0</v>
      </c>
      <c r="I41" s="33">
        <f>ROUND(ROUND(H41,2)*ROUND(G41,3),2)</f>
        <v>0</v>
      </c>
      <c r="J41" s="31"/>
      <c r="O41">
        <f>(I41*21)/100</f>
        <v>0</v>
      </c>
      <c r="P41" t="s">
        <v>23</v>
      </c>
    </row>
    <row r="42" spans="1:16" x14ac:dyDescent="0.2">
      <c r="A42" s="34" t="s">
        <v>52</v>
      </c>
      <c r="E42" s="35" t="s">
        <v>49</v>
      </c>
    </row>
    <row r="43" spans="1:16" ht="38.25" x14ac:dyDescent="0.2">
      <c r="A43" s="36" t="s">
        <v>54</v>
      </c>
      <c r="E43" s="37" t="s">
        <v>595</v>
      </c>
    </row>
    <row r="44" spans="1:16" ht="89.25" x14ac:dyDescent="0.2">
      <c r="A44" t="s">
        <v>56</v>
      </c>
      <c r="E44" s="35" t="s">
        <v>75</v>
      </c>
    </row>
    <row r="45" spans="1:16" ht="25.5" x14ac:dyDescent="0.2">
      <c r="A45" s="25" t="s">
        <v>47</v>
      </c>
      <c r="B45" s="29" t="s">
        <v>42</v>
      </c>
      <c r="C45" s="29" t="s">
        <v>90</v>
      </c>
      <c r="D45" s="25" t="s">
        <v>91</v>
      </c>
      <c r="E45" s="30" t="s">
        <v>92</v>
      </c>
      <c r="F45" s="31" t="s">
        <v>72</v>
      </c>
      <c r="G45" s="32">
        <v>0.16800000000000001</v>
      </c>
      <c r="H45" s="33">
        <v>0</v>
      </c>
      <c r="I45" s="33">
        <f>ROUND(ROUND(H45,2)*ROUND(G45,3),2)</f>
        <v>0</v>
      </c>
      <c r="J45" s="31"/>
      <c r="O45">
        <f>(I45*21)/100</f>
        <v>0</v>
      </c>
      <c r="P45" t="s">
        <v>23</v>
      </c>
    </row>
    <row r="46" spans="1:16" x14ac:dyDescent="0.2">
      <c r="A46" s="34" t="s">
        <v>52</v>
      </c>
      <c r="E46" s="35" t="s">
        <v>49</v>
      </c>
    </row>
    <row r="47" spans="1:16" ht="38.25" x14ac:dyDescent="0.2">
      <c r="A47" s="36" t="s">
        <v>54</v>
      </c>
      <c r="E47" s="37" t="s">
        <v>596</v>
      </c>
    </row>
    <row r="48" spans="1:16" ht="89.25" x14ac:dyDescent="0.2">
      <c r="A48" t="s">
        <v>56</v>
      </c>
      <c r="E48" s="35" t="s">
        <v>75</v>
      </c>
    </row>
    <row r="49" spans="1:16" ht="25.5" x14ac:dyDescent="0.2">
      <c r="A49" s="25" t="s">
        <v>47</v>
      </c>
      <c r="B49" s="29" t="s">
        <v>44</v>
      </c>
      <c r="C49" s="29" t="s">
        <v>481</v>
      </c>
      <c r="D49" s="25" t="s">
        <v>482</v>
      </c>
      <c r="E49" s="30" t="s">
        <v>483</v>
      </c>
      <c r="F49" s="31" t="s">
        <v>72</v>
      </c>
      <c r="G49" s="32">
        <v>8.5999999999999993E-2</v>
      </c>
      <c r="H49" s="33">
        <v>0</v>
      </c>
      <c r="I49" s="33">
        <f>ROUND(ROUND(H49,2)*ROUND(G49,3),2)</f>
        <v>0</v>
      </c>
      <c r="J49" s="31"/>
      <c r="O49">
        <f>(I49*21)/100</f>
        <v>0</v>
      </c>
      <c r="P49" t="s">
        <v>23</v>
      </c>
    </row>
    <row r="50" spans="1:16" x14ac:dyDescent="0.2">
      <c r="A50" s="34" t="s">
        <v>52</v>
      </c>
      <c r="E50" s="35" t="s">
        <v>49</v>
      </c>
    </row>
    <row r="51" spans="1:16" ht="127.5" x14ac:dyDescent="0.2">
      <c r="A51" s="36" t="s">
        <v>54</v>
      </c>
      <c r="E51" s="37" t="s">
        <v>597</v>
      </c>
    </row>
    <row r="52" spans="1:16" ht="140.25" x14ac:dyDescent="0.2">
      <c r="A52" t="s">
        <v>56</v>
      </c>
      <c r="E52" s="35" t="s">
        <v>585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abSelected="1" workbookViewId="0">
      <pane ySplit="7" topLeftCell="A20" activePane="bottomLeft" state="frozen"/>
      <selection pane="bottomLeft" activeCell="F29" sqref="F2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J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J2" s="8"/>
      <c r="O2">
        <f>0+O8+O21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598</v>
      </c>
      <c r="I3" s="40">
        <f>0+I8+I21</f>
        <v>0</v>
      </c>
      <c r="J3" s="16"/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598</v>
      </c>
      <c r="D4" s="2"/>
      <c r="E4" s="21" t="s">
        <v>599</v>
      </c>
      <c r="F4" s="12"/>
      <c r="G4" s="12"/>
      <c r="H4" s="22"/>
      <c r="I4" s="22"/>
      <c r="J4" s="1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J5" s="1" t="s">
        <v>43</v>
      </c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  <c r="J6" s="1"/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  <c r="J7" s="19" t="s">
        <v>44</v>
      </c>
    </row>
    <row r="8" spans="1:18" ht="12.75" customHeight="1" x14ac:dyDescent="0.2">
      <c r="A8" s="22" t="s">
        <v>45</v>
      </c>
      <c r="B8" s="22"/>
      <c r="C8" s="26" t="s">
        <v>29</v>
      </c>
      <c r="D8" s="22"/>
      <c r="E8" s="27" t="s">
        <v>600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5" t="s">
        <v>47</v>
      </c>
      <c r="B9" s="29" t="s">
        <v>29</v>
      </c>
      <c r="C9" s="29" t="s">
        <v>601</v>
      </c>
      <c r="D9" s="25" t="s">
        <v>49</v>
      </c>
      <c r="E9" s="30" t="s">
        <v>602</v>
      </c>
      <c r="F9" s="31" t="s">
        <v>51</v>
      </c>
      <c r="G9" s="32">
        <v>1</v>
      </c>
      <c r="H9" s="33">
        <v>0</v>
      </c>
      <c r="I9" s="33">
        <f>ROUND(ROUND(H9,2)*ROUND(G9,3),2)</f>
        <v>0</v>
      </c>
      <c r="J9" s="31"/>
      <c r="O9">
        <f>(I9*21)/100</f>
        <v>0</v>
      </c>
      <c r="P9" t="s">
        <v>23</v>
      </c>
    </row>
    <row r="10" spans="1:18" x14ac:dyDescent="0.2">
      <c r="A10" s="34" t="s">
        <v>52</v>
      </c>
      <c r="E10" s="35" t="s">
        <v>603</v>
      </c>
    </row>
    <row r="11" spans="1:18" x14ac:dyDescent="0.2">
      <c r="A11" s="36" t="s">
        <v>54</v>
      </c>
      <c r="E11" s="37" t="s">
        <v>604</v>
      </c>
    </row>
    <row r="12" spans="1:18" ht="89.25" x14ac:dyDescent="0.2">
      <c r="A12" t="s">
        <v>56</v>
      </c>
      <c r="E12" s="35" t="s">
        <v>605</v>
      </c>
    </row>
    <row r="13" spans="1:18" x14ac:dyDescent="0.2">
      <c r="A13" s="25" t="s">
        <v>47</v>
      </c>
      <c r="B13" s="29" t="s">
        <v>23</v>
      </c>
      <c r="C13" s="29" t="s">
        <v>606</v>
      </c>
      <c r="D13" s="25" t="s">
        <v>49</v>
      </c>
      <c r="E13" s="30" t="s">
        <v>607</v>
      </c>
      <c r="F13" s="31" t="s">
        <v>51</v>
      </c>
      <c r="G13" s="32">
        <v>1</v>
      </c>
      <c r="H13" s="33">
        <v>0</v>
      </c>
      <c r="I13" s="33">
        <f>ROUND(ROUND(H13,2)*ROUND(G13,3),2)</f>
        <v>0</v>
      </c>
      <c r="J13" s="31"/>
      <c r="O13">
        <f>(I13*21)/100</f>
        <v>0</v>
      </c>
      <c r="P13" t="s">
        <v>23</v>
      </c>
    </row>
    <row r="14" spans="1:18" x14ac:dyDescent="0.2">
      <c r="A14" s="34" t="s">
        <v>52</v>
      </c>
      <c r="E14" s="35" t="s">
        <v>608</v>
      </c>
    </row>
    <row r="15" spans="1:18" x14ac:dyDescent="0.2">
      <c r="A15" s="36" t="s">
        <v>54</v>
      </c>
      <c r="E15" s="37" t="s">
        <v>604</v>
      </c>
    </row>
    <row r="16" spans="1:18" ht="38.25" x14ac:dyDescent="0.2">
      <c r="A16" t="s">
        <v>56</v>
      </c>
      <c r="E16" s="35" t="s">
        <v>609</v>
      </c>
    </row>
    <row r="17" spans="1:18" x14ac:dyDescent="0.2">
      <c r="A17" s="25" t="s">
        <v>47</v>
      </c>
      <c r="B17" s="29" t="s">
        <v>22</v>
      </c>
      <c r="C17" s="29" t="s">
        <v>610</v>
      </c>
      <c r="D17" s="25" t="s">
        <v>49</v>
      </c>
      <c r="E17" s="30" t="s">
        <v>611</v>
      </c>
      <c r="F17" s="31" t="s">
        <v>51</v>
      </c>
      <c r="G17" s="32">
        <v>1</v>
      </c>
      <c r="H17" s="33">
        <v>0</v>
      </c>
      <c r="I17" s="33">
        <f>ROUND(ROUND(H17,2)*ROUND(G17,3),2)</f>
        <v>0</v>
      </c>
      <c r="J17" s="31"/>
      <c r="O17">
        <f>(I17*21)/100</f>
        <v>0</v>
      </c>
      <c r="P17" t="s">
        <v>23</v>
      </c>
    </row>
    <row r="18" spans="1:18" x14ac:dyDescent="0.2">
      <c r="A18" s="34" t="s">
        <v>52</v>
      </c>
      <c r="E18" s="35" t="s">
        <v>612</v>
      </c>
    </row>
    <row r="19" spans="1:18" x14ac:dyDescent="0.2">
      <c r="A19" s="36" t="s">
        <v>54</v>
      </c>
      <c r="E19" s="37" t="s">
        <v>604</v>
      </c>
    </row>
    <row r="20" spans="1:18" ht="114.75" x14ac:dyDescent="0.2">
      <c r="A20" t="s">
        <v>56</v>
      </c>
      <c r="E20" s="35" t="s">
        <v>613</v>
      </c>
    </row>
    <row r="21" spans="1:18" ht="12.75" customHeight="1" x14ac:dyDescent="0.2">
      <c r="A21" s="12" t="s">
        <v>45</v>
      </c>
      <c r="B21" s="12"/>
      <c r="C21" s="38" t="s">
        <v>23</v>
      </c>
      <c r="D21" s="12"/>
      <c r="E21" s="27" t="s">
        <v>614</v>
      </c>
      <c r="F21" s="12"/>
      <c r="G21" s="12"/>
      <c r="H21" s="12"/>
      <c r="I21" s="39">
        <f>0+Q21</f>
        <v>0</v>
      </c>
      <c r="J21" s="12"/>
      <c r="O21">
        <f>0+R21</f>
        <v>0</v>
      </c>
      <c r="Q21" s="41">
        <f>0+I22+I26+I30</f>
        <v>0</v>
      </c>
      <c r="R21">
        <f>0+O22+O26+O30</f>
        <v>0</v>
      </c>
    </row>
    <row r="22" spans="1:18" x14ac:dyDescent="0.2">
      <c r="A22" s="25" t="s">
        <v>47</v>
      </c>
      <c r="B22" s="29" t="s">
        <v>33</v>
      </c>
      <c r="C22" s="29" t="s">
        <v>615</v>
      </c>
      <c r="D22" s="25" t="s">
        <v>49</v>
      </c>
      <c r="E22" s="30" t="s">
        <v>616</v>
      </c>
      <c r="F22" s="31" t="s">
        <v>51</v>
      </c>
      <c r="G22" s="32">
        <v>1</v>
      </c>
      <c r="H22" s="33">
        <v>0</v>
      </c>
      <c r="I22" s="33">
        <f>ROUND(ROUND(H22,2)*ROUND(G22,3),2)</f>
        <v>0</v>
      </c>
      <c r="J22" s="31"/>
      <c r="O22">
        <f>(I22*21)/100</f>
        <v>0</v>
      </c>
      <c r="P22" t="s">
        <v>23</v>
      </c>
    </row>
    <row r="23" spans="1:18" x14ac:dyDescent="0.2">
      <c r="A23" s="34" t="s">
        <v>52</v>
      </c>
      <c r="E23" s="35" t="s">
        <v>617</v>
      </c>
    </row>
    <row r="24" spans="1:18" x14ac:dyDescent="0.2">
      <c r="A24" s="36" t="s">
        <v>54</v>
      </c>
      <c r="E24" s="37" t="s">
        <v>604</v>
      </c>
    </row>
    <row r="25" spans="1:18" ht="89.25" x14ac:dyDescent="0.2">
      <c r="A25" t="s">
        <v>56</v>
      </c>
      <c r="E25" s="35" t="s">
        <v>618</v>
      </c>
    </row>
    <row r="26" spans="1:18" x14ac:dyDescent="0.2">
      <c r="A26" s="25" t="s">
        <v>47</v>
      </c>
      <c r="B26" s="29" t="s">
        <v>35</v>
      </c>
      <c r="C26" s="29" t="s">
        <v>619</v>
      </c>
      <c r="D26" s="25" t="s">
        <v>49</v>
      </c>
      <c r="E26" s="30" t="s">
        <v>620</v>
      </c>
      <c r="F26" s="31" t="s">
        <v>51</v>
      </c>
      <c r="G26" s="32">
        <v>1</v>
      </c>
      <c r="H26" s="33">
        <v>0</v>
      </c>
      <c r="I26" s="33">
        <f>ROUND(ROUND(H26,2)*ROUND(G26,3),2)</f>
        <v>0</v>
      </c>
      <c r="J26" s="31"/>
      <c r="O26">
        <f>(I26*21)/100</f>
        <v>0</v>
      </c>
      <c r="P26" t="s">
        <v>23</v>
      </c>
    </row>
    <row r="27" spans="1:18" x14ac:dyDescent="0.2">
      <c r="A27" s="34" t="s">
        <v>52</v>
      </c>
      <c r="E27" s="35" t="s">
        <v>621</v>
      </c>
    </row>
    <row r="28" spans="1:18" x14ac:dyDescent="0.2">
      <c r="A28" s="36" t="s">
        <v>54</v>
      </c>
      <c r="E28" s="37" t="s">
        <v>604</v>
      </c>
    </row>
    <row r="29" spans="1:18" ht="76.5" x14ac:dyDescent="0.2">
      <c r="A29" t="s">
        <v>56</v>
      </c>
      <c r="E29" s="35" t="s">
        <v>622</v>
      </c>
    </row>
    <row r="30" spans="1:18" x14ac:dyDescent="0.2">
      <c r="A30" s="25" t="s">
        <v>47</v>
      </c>
      <c r="B30" s="29">
        <v>6</v>
      </c>
      <c r="C30" s="29" t="s">
        <v>623</v>
      </c>
      <c r="D30" s="25" t="s">
        <v>49</v>
      </c>
      <c r="E30" s="30" t="s">
        <v>624</v>
      </c>
      <c r="F30" s="31" t="s">
        <v>51</v>
      </c>
      <c r="G30" s="32">
        <v>1</v>
      </c>
      <c r="H30" s="33">
        <v>0</v>
      </c>
      <c r="I30" s="33">
        <f>ROUND(ROUND(H30,2)*ROUND(G30,3),2)</f>
        <v>0</v>
      </c>
      <c r="J30" s="31"/>
      <c r="O30">
        <f>(I30*21)/100</f>
        <v>0</v>
      </c>
      <c r="P30" t="s">
        <v>23</v>
      </c>
    </row>
    <row r="31" spans="1:18" ht="25.5" x14ac:dyDescent="0.2">
      <c r="A31" s="34" t="s">
        <v>52</v>
      </c>
      <c r="E31" s="35" t="s">
        <v>625</v>
      </c>
    </row>
    <row r="32" spans="1:18" x14ac:dyDescent="0.2">
      <c r="A32" s="36" t="s">
        <v>54</v>
      </c>
      <c r="E32" s="37" t="s">
        <v>604</v>
      </c>
    </row>
    <row r="33" spans="1:5" ht="25.5" x14ac:dyDescent="0.2">
      <c r="A33" t="s">
        <v>56</v>
      </c>
      <c r="E33" s="35" t="s">
        <v>625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SO 01</vt:lpstr>
      <vt:lpstr>SO 02</vt:lpstr>
      <vt:lpstr>SO 02.1</vt:lpstr>
      <vt:lpstr>SO 03</vt:lpstr>
      <vt:lpstr>SO 04</vt:lpstr>
      <vt:lpstr>SO 90-90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Šulák Richard, Ing.</dc:creator>
  <cp:keywords/>
  <dc:description/>
  <cp:lastModifiedBy>Šulák Richard, Ing.</cp:lastModifiedBy>
  <dcterms:created xsi:type="dcterms:W3CDTF">2021-06-01T06:09:57Z</dcterms:created>
  <dcterms:modified xsi:type="dcterms:W3CDTF">2021-06-01T06:09:57Z</dcterms:modified>
  <cp:category/>
  <cp:contentStatus/>
</cp:coreProperties>
</file>